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14235" windowHeight="8160"/>
  </bookViews>
  <sheets>
    <sheet name="Release Scoping" sheetId="4" r:id="rId1"/>
    <sheet name="Resource Model" sheetId="1" r:id="rId2"/>
    <sheet name="Timelines" sheetId="7" r:id="rId3"/>
    <sheet name="Payback Period" sheetId="8" r:id="rId4"/>
  </sheets>
  <calcPr calcId="125725"/>
</workbook>
</file>

<file path=xl/calcChain.xml><?xml version="1.0" encoding="utf-8"?>
<calcChain xmlns="http://schemas.openxmlformats.org/spreadsheetml/2006/main">
  <c r="I168" i="4"/>
  <c r="F41" i="1" l="1"/>
  <c r="F40"/>
  <c r="E16" i="8"/>
  <c r="E15"/>
  <c r="F15" s="1"/>
  <c r="G15" s="1"/>
  <c r="H15" s="1"/>
  <c r="I15" s="1"/>
  <c r="E11"/>
  <c r="E10"/>
  <c r="F10" s="1"/>
  <c r="G10" s="1"/>
  <c r="H10" s="1"/>
  <c r="I10" s="1"/>
  <c r="E6"/>
  <c r="E5"/>
  <c r="F5" s="1"/>
  <c r="G5" s="1"/>
  <c r="H5" s="1"/>
  <c r="I5" s="1"/>
  <c r="E7" l="1"/>
  <c r="E17"/>
  <c r="E12"/>
  <c r="F6"/>
  <c r="F11"/>
  <c r="F16"/>
  <c r="F17" l="1"/>
  <c r="G16"/>
  <c r="F12"/>
  <c r="G11"/>
  <c r="F7"/>
  <c r="G6"/>
  <c r="E44" i="1"/>
  <c r="E43"/>
  <c r="E42"/>
  <c r="G7" i="8" l="1"/>
  <c r="H6"/>
  <c r="G12"/>
  <c r="H11"/>
  <c r="G17"/>
  <c r="H16"/>
  <c r="F39" i="1"/>
  <c r="G39" s="1"/>
  <c r="H39" s="1"/>
  <c r="I39" s="1"/>
  <c r="J39" s="1"/>
  <c r="K39" s="1"/>
  <c r="L39" s="1"/>
  <c r="M39" s="1"/>
  <c r="N39" s="1"/>
  <c r="O39" s="1"/>
  <c r="P39" s="1"/>
  <c r="Q39" s="1"/>
  <c r="R39" s="1"/>
  <c r="S39" s="1"/>
  <c r="T39" s="1"/>
  <c r="U39" s="1"/>
  <c r="V39" s="1"/>
  <c r="W39" s="1"/>
  <c r="X39" s="1"/>
  <c r="Y39" s="1"/>
  <c r="Z39" s="1"/>
  <c r="AA39" s="1"/>
  <c r="AB39" s="1"/>
  <c r="AC39" s="1"/>
  <c r="AD39" s="1"/>
  <c r="AE39" s="1"/>
  <c r="AF39" s="1"/>
  <c r="AG39" s="1"/>
  <c r="AH39" s="1"/>
  <c r="AI39" s="1"/>
  <c r="AJ39" s="1"/>
  <c r="AK39" s="1"/>
  <c r="AL39" s="1"/>
  <c r="AM39" s="1"/>
  <c r="AN39" s="1"/>
  <c r="AO39" s="1"/>
  <c r="AP39" s="1"/>
  <c r="AQ39" s="1"/>
  <c r="AR39" s="1"/>
  <c r="AS39" s="1"/>
  <c r="AT39" s="1"/>
  <c r="AU39" s="1"/>
  <c r="AV39" s="1"/>
  <c r="AW39" s="1"/>
  <c r="AX39" s="1"/>
  <c r="AY39" s="1"/>
  <c r="AZ39" s="1"/>
  <c r="BA39" s="1"/>
  <c r="BB39" s="1"/>
  <c r="BC39" s="1"/>
  <c r="BD39" s="1"/>
  <c r="BE39" s="1"/>
  <c r="BF39" s="1"/>
  <c r="BG39" s="1"/>
  <c r="BH39" s="1"/>
  <c r="BI39" s="1"/>
  <c r="BJ39" s="1"/>
  <c r="BK39" s="1"/>
  <c r="BL39" s="1"/>
  <c r="BM39" s="1"/>
  <c r="BN39" s="1"/>
  <c r="BO39" s="1"/>
  <c r="BP39" s="1"/>
  <c r="BQ39" s="1"/>
  <c r="BR39" s="1"/>
  <c r="BS39" s="1"/>
  <c r="BT39" s="1"/>
  <c r="BU39" s="1"/>
  <c r="BV39" s="1"/>
  <c r="BW39" s="1"/>
  <c r="BX39" s="1"/>
  <c r="BY39" s="1"/>
  <c r="BZ39" s="1"/>
  <c r="CA39" s="1"/>
  <c r="CB39" s="1"/>
  <c r="CC39" s="1"/>
  <c r="G40"/>
  <c r="H40" s="1"/>
  <c r="I40" s="1"/>
  <c r="J40" s="1"/>
  <c r="K40" s="1"/>
  <c r="L40" s="1"/>
  <c r="M40" s="1"/>
  <c r="N40" s="1"/>
  <c r="O40" s="1"/>
  <c r="P40" s="1"/>
  <c r="Q40" s="1"/>
  <c r="R40" s="1"/>
  <c r="S40" s="1"/>
  <c r="T40" s="1"/>
  <c r="U40" s="1"/>
  <c r="V40" s="1"/>
  <c r="W40" s="1"/>
  <c r="X40" s="1"/>
  <c r="Y40" s="1"/>
  <c r="Z40" s="1"/>
  <c r="AA40" s="1"/>
  <c r="AB40" s="1"/>
  <c r="AC40" s="1"/>
  <c r="AD40" s="1"/>
  <c r="AE40" s="1"/>
  <c r="AF40" s="1"/>
  <c r="AG40" s="1"/>
  <c r="AH40" s="1"/>
  <c r="AI40" s="1"/>
  <c r="AJ40" s="1"/>
  <c r="AK40" s="1"/>
  <c r="AL40" s="1"/>
  <c r="AM40" s="1"/>
  <c r="AN40" s="1"/>
  <c r="AO40" s="1"/>
  <c r="AP40" s="1"/>
  <c r="AQ40" s="1"/>
  <c r="AR40" s="1"/>
  <c r="AS40" s="1"/>
  <c r="AT40" s="1"/>
  <c r="AU40" s="1"/>
  <c r="AV40" s="1"/>
  <c r="AW40" s="1"/>
  <c r="AX40" s="1"/>
  <c r="AY40" s="1"/>
  <c r="AZ40" s="1"/>
  <c r="BA40" s="1"/>
  <c r="BB40" s="1"/>
  <c r="BC40" s="1"/>
  <c r="BD40" s="1"/>
  <c r="BE40" s="1"/>
  <c r="BF40" s="1"/>
  <c r="BG40" s="1"/>
  <c r="BH40" s="1"/>
  <c r="BI40" s="1"/>
  <c r="BJ40" s="1"/>
  <c r="BK40" s="1"/>
  <c r="BL40" s="1"/>
  <c r="BM40" s="1"/>
  <c r="BN40" s="1"/>
  <c r="BO40" s="1"/>
  <c r="BP40" s="1"/>
  <c r="BQ40" s="1"/>
  <c r="BR40" s="1"/>
  <c r="BS40" s="1"/>
  <c r="BT40" s="1"/>
  <c r="BU40" s="1"/>
  <c r="BV40" s="1"/>
  <c r="BW40" s="1"/>
  <c r="BX40" s="1"/>
  <c r="BY40" s="1"/>
  <c r="BZ40" s="1"/>
  <c r="CA40" s="1"/>
  <c r="CB40" s="1"/>
  <c r="CC40" s="1"/>
  <c r="G41"/>
  <c r="H41" s="1"/>
  <c r="I41" s="1"/>
  <c r="J41" s="1"/>
  <c r="K41" s="1"/>
  <c r="L41" s="1"/>
  <c r="M41" s="1"/>
  <c r="N41" s="1"/>
  <c r="O41" s="1"/>
  <c r="P41" s="1"/>
  <c r="Q41" s="1"/>
  <c r="R41" s="1"/>
  <c r="S41" s="1"/>
  <c r="T41" s="1"/>
  <c r="U41" s="1"/>
  <c r="V41" s="1"/>
  <c r="W41" s="1"/>
  <c r="X41" s="1"/>
  <c r="Y41" s="1"/>
  <c r="Z41" s="1"/>
  <c r="AA41" s="1"/>
  <c r="AB41" s="1"/>
  <c r="AC41" s="1"/>
  <c r="AD41" s="1"/>
  <c r="AE41" s="1"/>
  <c r="AF41" s="1"/>
  <c r="AG41" s="1"/>
  <c r="AH41" s="1"/>
  <c r="AI41" s="1"/>
  <c r="AJ41" s="1"/>
  <c r="AK41" s="1"/>
  <c r="AL41" s="1"/>
  <c r="AM41" s="1"/>
  <c r="AN41" s="1"/>
  <c r="AO41" s="1"/>
  <c r="AP41" s="1"/>
  <c r="AQ41" s="1"/>
  <c r="AR41" s="1"/>
  <c r="AS41" s="1"/>
  <c r="AT41" s="1"/>
  <c r="AU41" s="1"/>
  <c r="AV41" s="1"/>
  <c r="AW41" s="1"/>
  <c r="AX41" s="1"/>
  <c r="AY41" s="1"/>
  <c r="AZ41" s="1"/>
  <c r="BA41" s="1"/>
  <c r="BB41" s="1"/>
  <c r="BC41" s="1"/>
  <c r="BD41" s="1"/>
  <c r="BE41" s="1"/>
  <c r="BF41" s="1"/>
  <c r="BG41" s="1"/>
  <c r="BH41" s="1"/>
  <c r="BI41" s="1"/>
  <c r="BJ41" s="1"/>
  <c r="BK41" s="1"/>
  <c r="BL41" s="1"/>
  <c r="BM41" s="1"/>
  <c r="BN41" s="1"/>
  <c r="BO41" s="1"/>
  <c r="BP41" s="1"/>
  <c r="BQ41" s="1"/>
  <c r="BR41" s="1"/>
  <c r="BS41" s="1"/>
  <c r="BT41" s="1"/>
  <c r="BU41" s="1"/>
  <c r="BV41" s="1"/>
  <c r="BW41" s="1"/>
  <c r="BX41" s="1"/>
  <c r="BY41" s="1"/>
  <c r="BZ41" s="1"/>
  <c r="CA41" s="1"/>
  <c r="CB41" s="1"/>
  <c r="CC41" s="1"/>
  <c r="F38"/>
  <c r="D38"/>
  <c r="E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G113" i="4"/>
  <c r="F44" i="1" s="1"/>
  <c r="F113" i="4"/>
  <c r="F43" i="1" s="1"/>
  <c r="H17" i="8" l="1"/>
  <c r="I16"/>
  <c r="I17" s="1"/>
  <c r="H12"/>
  <c r="I11"/>
  <c r="I12" s="1"/>
  <c r="H7"/>
  <c r="I6"/>
  <c r="I7" s="1"/>
  <c r="BJ44" i="1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G116" i="4"/>
  <c r="BJ43" i="1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BI43"/>
  <c r="F116" i="4"/>
  <c r="G43" i="1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C120" i="4"/>
  <c r="R18"/>
  <c r="R20"/>
  <c r="R28"/>
  <c r="R35"/>
  <c r="R40"/>
  <c r="R46"/>
  <c r="R47"/>
  <c r="R48"/>
  <c r="R50"/>
  <c r="R51"/>
  <c r="R52"/>
  <c r="C121"/>
  <c r="C119"/>
  <c r="E121"/>
  <c r="E119"/>
  <c r="D121"/>
  <c r="F45" i="1"/>
  <c r="AF9" i="4"/>
  <c r="AC9"/>
  <c r="AD9"/>
  <c r="AE9"/>
  <c r="AG9"/>
  <c r="AH9"/>
  <c r="AI9"/>
  <c r="AJ9"/>
  <c r="AK9"/>
  <c r="AB9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M112"/>
  <c r="N112"/>
  <c r="O112"/>
  <c r="P112"/>
  <c r="Q112"/>
  <c r="R112"/>
  <c r="L112"/>
  <c r="I112"/>
  <c r="J112"/>
  <c r="K112"/>
  <c r="S112"/>
  <c r="T112"/>
  <c r="U112"/>
  <c r="H112"/>
  <c r="T113"/>
  <c r="U113"/>
  <c r="S113"/>
  <c r="H113"/>
  <c r="L113"/>
  <c r="M113"/>
  <c r="N113"/>
  <c r="O113"/>
  <c r="P113"/>
  <c r="I113"/>
  <c r="E113"/>
  <c r="H38" i="1"/>
  <c r="G4"/>
  <c r="H4" s="1"/>
  <c r="C38"/>
  <c r="AM44" l="1"/>
  <c r="F42"/>
  <c r="E116" i="4"/>
  <c r="BI44" i="1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K38"/>
  <c r="AI38"/>
  <c r="AG38"/>
  <c r="R32" i="4"/>
  <c r="R30"/>
  <c r="R24"/>
  <c r="R14"/>
  <c r="R53"/>
  <c r="R12"/>
  <c r="H45" i="1"/>
  <c r="I4"/>
  <c r="AL44"/>
  <c r="AH44"/>
  <c r="AD44"/>
  <c r="Z44"/>
  <c r="V44"/>
  <c r="R44"/>
  <c r="N44"/>
  <c r="J44"/>
  <c r="G44"/>
  <c r="AI44"/>
  <c r="AE44"/>
  <c r="AA44"/>
  <c r="W44"/>
  <c r="S44"/>
  <c r="O44"/>
  <c r="K44"/>
  <c r="I44"/>
  <c r="AJ44"/>
  <c r="AF44"/>
  <c r="AB44"/>
  <c r="X44"/>
  <c r="T44"/>
  <c r="P44"/>
  <c r="L44"/>
  <c r="H44"/>
  <c r="AG44"/>
  <c r="AC44"/>
  <c r="Y44"/>
  <c r="U44"/>
  <c r="Q44"/>
  <c r="M44"/>
  <c r="AK44"/>
  <c r="R10" i="4"/>
  <c r="K113"/>
  <c r="R42"/>
  <c r="R37"/>
  <c r="R31"/>
  <c r="R25"/>
  <c r="R19"/>
  <c r="R13"/>
  <c r="R43"/>
  <c r="R38"/>
  <c r="R36"/>
  <c r="R23"/>
  <c r="R49"/>
  <c r="R41"/>
  <c r="R33"/>
  <c r="R29"/>
  <c r="R21"/>
  <c r="R15"/>
  <c r="R11"/>
  <c r="AE38" i="1"/>
  <c r="AC38"/>
  <c r="AA38"/>
  <c r="Y38"/>
  <c r="W38"/>
  <c r="U38"/>
  <c r="S38"/>
  <c r="Q38"/>
  <c r="O38"/>
  <c r="M38"/>
  <c r="K38"/>
  <c r="I38"/>
  <c r="G38"/>
  <c r="G45"/>
  <c r="R45" i="4"/>
  <c r="R39"/>
  <c r="R27"/>
  <c r="R17"/>
  <c r="R44"/>
  <c r="R34"/>
  <c r="R26"/>
  <c r="R22"/>
  <c r="Q113"/>
  <c r="D119"/>
  <c r="AL38" i="1"/>
  <c r="AJ38"/>
  <c r="AH38"/>
  <c r="AF38"/>
  <c r="AD38"/>
  <c r="AB38"/>
  <c r="Z38"/>
  <c r="X38"/>
  <c r="V38"/>
  <c r="T38"/>
  <c r="R38"/>
  <c r="P38"/>
  <c r="N38"/>
  <c r="L38"/>
  <c r="J38"/>
  <c r="D122" i="4"/>
  <c r="D120"/>
  <c r="E122"/>
  <c r="E120"/>
  <c r="C122"/>
  <c r="BJ42" i="1" l="1"/>
  <c r="BI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R16" i="4"/>
  <c r="R113" s="1"/>
  <c r="J4" i="1"/>
  <c r="I45"/>
  <c r="J113" i="4"/>
  <c r="J45" i="1" l="1"/>
  <c r="K4"/>
  <c r="L4" l="1"/>
  <c r="K45"/>
  <c r="L45" l="1"/>
  <c r="M4"/>
  <c r="N4" l="1"/>
  <c r="M45"/>
  <c r="N45" l="1"/>
  <c r="O4"/>
  <c r="P4" l="1"/>
  <c r="O45"/>
  <c r="P45" l="1"/>
  <c r="Q4"/>
  <c r="R4" l="1"/>
  <c r="Q45"/>
  <c r="R45" l="1"/>
  <c r="S4"/>
  <c r="T4" l="1"/>
  <c r="S45"/>
  <c r="T45" l="1"/>
  <c r="U4"/>
  <c r="V4" l="1"/>
  <c r="U45"/>
  <c r="V45" l="1"/>
  <c r="W4"/>
  <c r="X4" l="1"/>
  <c r="W45"/>
  <c r="X45" l="1"/>
  <c r="Y4"/>
  <c r="Z4" l="1"/>
  <c r="Y45"/>
  <c r="Z45" l="1"/>
  <c r="AA4"/>
  <c r="AB4" l="1"/>
  <c r="AA45"/>
  <c r="AB45" l="1"/>
  <c r="AC4"/>
  <c r="AD4" l="1"/>
  <c r="AC45"/>
  <c r="AD45" l="1"/>
  <c r="AE4"/>
  <c r="AF4" l="1"/>
  <c r="AE45"/>
  <c r="AF45" l="1"/>
  <c r="AG4"/>
  <c r="AH4" l="1"/>
  <c r="AG45"/>
  <c r="AH45" l="1"/>
  <c r="AI4"/>
  <c r="AJ4" l="1"/>
  <c r="AI45"/>
  <c r="AJ45" l="1"/>
  <c r="AK4"/>
  <c r="AL4" l="1"/>
  <c r="AK45"/>
  <c r="AL45" l="1"/>
  <c r="AM4"/>
  <c r="AN4" l="1"/>
  <c r="AM45"/>
  <c r="AO4" l="1"/>
  <c r="AN45"/>
  <c r="AP4" l="1"/>
  <c r="AO45"/>
  <c r="AQ4" l="1"/>
  <c r="AP45"/>
  <c r="AR4" l="1"/>
  <c r="AQ45"/>
  <c r="AS4" l="1"/>
  <c r="AR45"/>
  <c r="AT4" l="1"/>
  <c r="AS45"/>
  <c r="AU4" l="1"/>
  <c r="AT45"/>
  <c r="AV4" l="1"/>
  <c r="AU45"/>
  <c r="AW4" l="1"/>
  <c r="AV45"/>
  <c r="AX4" l="1"/>
  <c r="AW45"/>
  <c r="AY4" l="1"/>
  <c r="AX45"/>
  <c r="AZ4" l="1"/>
  <c r="AY45"/>
  <c r="BA4" l="1"/>
  <c r="AZ45"/>
  <c r="BB4" l="1"/>
  <c r="BA45"/>
  <c r="BC4" l="1"/>
  <c r="BB45"/>
  <c r="BD4" l="1"/>
  <c r="BC45"/>
  <c r="BE4" l="1"/>
  <c r="BD45"/>
  <c r="BF4" l="1"/>
  <c r="BE45"/>
  <c r="BG4" l="1"/>
  <c r="BF45"/>
  <c r="BH4" l="1"/>
  <c r="BG45"/>
  <c r="BI4" l="1"/>
  <c r="BH45"/>
  <c r="BJ4" l="1"/>
  <c r="BI45"/>
  <c r="BK4" l="1"/>
  <c r="BJ45"/>
  <c r="BL4" l="1"/>
  <c r="BK45"/>
  <c r="BM4" l="1"/>
  <c r="BL45"/>
  <c r="BN4" l="1"/>
  <c r="BM45"/>
  <c r="BO4" l="1"/>
  <c r="BN45"/>
  <c r="BP4" l="1"/>
  <c r="BO45"/>
  <c r="BQ4" l="1"/>
  <c r="BP45"/>
  <c r="BR4" l="1"/>
  <c r="BQ45"/>
  <c r="BS4" l="1"/>
  <c r="BR45"/>
  <c r="BT4" l="1"/>
  <c r="BS45"/>
  <c r="BU4" l="1"/>
  <c r="BT45"/>
  <c r="BV4" l="1"/>
  <c r="BU45"/>
  <c r="BW4" l="1"/>
  <c r="BV45"/>
  <c r="BX4" l="1"/>
  <c r="BW45"/>
  <c r="BY4" l="1"/>
  <c r="BX45"/>
  <c r="BZ4" l="1"/>
  <c r="BY45"/>
  <c r="CA4" l="1"/>
  <c r="BZ45"/>
  <c r="CB4" l="1"/>
  <c r="CA45"/>
  <c r="CC4" l="1"/>
  <c r="CC45" s="1"/>
  <c r="CB45"/>
</calcChain>
</file>

<file path=xl/comments1.xml><?xml version="1.0" encoding="utf-8"?>
<comments xmlns="http://schemas.openxmlformats.org/spreadsheetml/2006/main">
  <authors>
    <author>Paul Moorhead</author>
  </authors>
  <commentList>
    <comment ref="R8" authorId="0">
      <text>
        <r>
          <rPr>
            <b/>
            <sz val="9"/>
            <color indexed="81"/>
            <rFont val="Tahoma"/>
            <family val="2"/>
          </rPr>
          <t xml:space="preserve">Calculated using values in weighting table to the right
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 xml:space="preserve">Is this a roadmap feature (or potential roadmap feature) which a customer might pay to have brought forward?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Is this feature a customer specific feature which they might be prepared to pay for?</t>
        </r>
      </text>
    </comment>
  </commentList>
</comments>
</file>

<file path=xl/comments2.xml><?xml version="1.0" encoding="utf-8"?>
<comments xmlns="http://schemas.openxmlformats.org/spreadsheetml/2006/main">
  <authors>
    <author>Paul Moorhead</author>
    <author>Sheila McWilliams</author>
  </authors>
  <commentList>
    <comment ref="C4" authorId="0">
      <text>
        <r>
          <rPr>
            <sz val="9"/>
            <color indexed="81"/>
            <rFont val="Tahoma"/>
            <family val="2"/>
          </rPr>
          <t xml:space="preserve">value between 0 and 1 reflecting experience and output of each individual
</t>
        </r>
      </text>
    </comment>
    <comment ref="D4" authorId="0">
      <text>
        <r>
          <rPr>
            <sz val="9"/>
            <color indexed="81"/>
            <rFont val="Tahoma"/>
            <family val="2"/>
          </rPr>
          <t xml:space="preserve">value between 0 and 1 reflecting experience and output of each individual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value between 0 and 1 reflecting experience and output of each individual
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 xml:space="preserve">set the first day of the project and the row should update itself
</t>
        </r>
      </text>
    </comment>
    <comment ref="A32" authorId="1">
      <text>
        <r>
          <rPr>
            <b/>
            <sz val="8"/>
            <color indexed="81"/>
            <rFont val="Tahoma"/>
            <family val="2"/>
          </rPr>
          <t>Sheila McWilliams:</t>
        </r>
        <r>
          <rPr>
            <sz val="8"/>
            <color indexed="81"/>
            <rFont val="Tahoma"/>
            <family val="2"/>
          </rPr>
          <t xml:space="preserve">
Have assumed that this new hire will be on installers or given to Ian in place of Dermot / Pearse.</t>
        </r>
      </text>
    </comment>
  </commentList>
</comments>
</file>

<file path=xl/sharedStrings.xml><?xml version="1.0" encoding="utf-8"?>
<sst xmlns="http://schemas.openxmlformats.org/spreadsheetml/2006/main" count="612" uniqueCount="186">
  <si>
    <t>Allocation per week</t>
  </si>
  <si>
    <t>new hire 1</t>
  </si>
  <si>
    <t>new hire 2</t>
  </si>
  <si>
    <t>new hire 3</t>
  </si>
  <si>
    <t>Total MD</t>
  </si>
  <si>
    <t>w/c</t>
  </si>
  <si>
    <t>Item</t>
  </si>
  <si>
    <t>Effort (MD)</t>
  </si>
  <si>
    <t>In/Out</t>
  </si>
  <si>
    <t>In</t>
  </si>
  <si>
    <t>Out</t>
  </si>
  <si>
    <t>Totals</t>
  </si>
  <si>
    <t>Quality</t>
  </si>
  <si>
    <t>Peformance</t>
  </si>
  <si>
    <t>Usability</t>
  </si>
  <si>
    <t>Architecture</t>
  </si>
  <si>
    <t>new hire 4</t>
  </si>
  <si>
    <t>new hire 5</t>
  </si>
  <si>
    <t>new hire 6</t>
  </si>
  <si>
    <t>Release Cost</t>
  </si>
  <si>
    <t>Must</t>
  </si>
  <si>
    <t>Should</t>
  </si>
  <si>
    <t>Generic</t>
  </si>
  <si>
    <t>Candidate for Accelerated?</t>
  </si>
  <si>
    <t>Candidate for Extended?</t>
  </si>
  <si>
    <t>Yes</t>
  </si>
  <si>
    <t>No</t>
  </si>
  <si>
    <t>Maybe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</si>
  <si>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</si>
  <si>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</si>
  <si>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</si>
  <si>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</si>
  <si>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</si>
  <si>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</si>
  <si>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</si>
  <si>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</si>
  <si>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</si>
  <si>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</si>
  <si>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</si>
  <si>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</si>
  <si>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</si>
  <si>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</si>
  <si>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</si>
  <si>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</si>
  <si>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</si>
  <si>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</si>
  <si>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</si>
  <si>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</si>
  <si>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</si>
  <si>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</si>
  <si>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</si>
  <si>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</si>
  <si>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</si>
  <si>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</si>
  <si>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</si>
  <si>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Resource</t>
  </si>
  <si>
    <t>Comment</t>
  </si>
  <si>
    <t>MoSCoW</t>
  </si>
  <si>
    <t>Other</t>
  </si>
  <si>
    <t>Play with in/out to model the impact on delivery of scope change</t>
  </si>
  <si>
    <t>Enter week commencing dates,  resource names, efficiency and % availability week by week. Expended man days and required man days are calculated</t>
  </si>
  <si>
    <t>Could</t>
  </si>
  <si>
    <t>Won't</t>
  </si>
  <si>
    <t>Note - first 60 features only included in table above</t>
  </si>
  <si>
    <t>Final Weighting</t>
  </si>
  <si>
    <t>Business Strategy Scores</t>
  </si>
  <si>
    <t>Product Strategy Scores</t>
  </si>
  <si>
    <t>Enter the weights for each value in the table below. Zero if you don't want it included in the overall weighting</t>
  </si>
  <si>
    <t>Choose business and product strategy criteria and enter values for each feature</t>
  </si>
  <si>
    <t>0-1 (boolean), 1-10 or 1-100 are all possible schemes as long as the weightings are chosen to create a meaningful overall score</t>
  </si>
  <si>
    <t>Greens are strong candidates, Reds are out, and yellows are worth considering</t>
  </si>
  <si>
    <t>Enter feature name, MoSCoW, and Effort (man days)</t>
  </si>
  <si>
    <t>ID</t>
  </si>
  <si>
    <t>MoSCoW Totals</t>
  </si>
  <si>
    <t>In Scope</t>
  </si>
  <si>
    <t>As % of total Musts, Shoulds etc</t>
  </si>
  <si>
    <t>Total</t>
  </si>
  <si>
    <t>price reduction</t>
  </si>
  <si>
    <t>Supportability</t>
  </si>
  <si>
    <t>enter daily rate-&gt;</t>
  </si>
  <si>
    <t xml:space="preserve"> enter QA cost multiplier; typically 1.2 to 1.5-&gt;</t>
  </si>
  <si>
    <t>Profile 1
Efficiency</t>
  </si>
  <si>
    <t>Profile 2
Efficiency</t>
  </si>
  <si>
    <t>Profile 3
Efficiency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</si>
  <si>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</si>
  <si>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</si>
  <si>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</si>
  <si>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</si>
  <si>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</si>
  <si>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</si>
  <si>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</si>
  <si>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</si>
  <si>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</si>
  <si>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</si>
  <si>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</si>
  <si>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</si>
  <si>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</si>
  <si>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</si>
  <si>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</si>
  <si>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</si>
  <si>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Option</t>
  </si>
  <si>
    <t>First Release</t>
  </si>
  <si>
    <t>Release</t>
  </si>
  <si>
    <t>Version 2</t>
  </si>
  <si>
    <t>?</t>
  </si>
  <si>
    <t>Sunk Cost</t>
  </si>
  <si>
    <t>Variable Cost</t>
  </si>
  <si>
    <t>Price</t>
  </si>
  <si>
    <t>Year 1 units</t>
  </si>
  <si>
    <t>Year 2 units</t>
  </si>
  <si>
    <t>Year 3 units</t>
  </si>
  <si>
    <t>Year 4 units</t>
  </si>
  <si>
    <t>Year 5 units</t>
  </si>
  <si>
    <t>Cost</t>
  </si>
  <si>
    <t>Revenue</t>
  </si>
  <si>
    <t>Low</t>
  </si>
  <si>
    <t>Medium</t>
  </si>
  <si>
    <t>High</t>
  </si>
  <si>
    <t>Margin</t>
  </si>
  <si>
    <t>Forecast</t>
  </si>
  <si>
    <t>Option A</t>
  </si>
  <si>
    <t>Option B</t>
  </si>
  <si>
    <t>Option C</t>
  </si>
  <si>
    <t>Feature 1</t>
  </si>
  <si>
    <t>Feature 2</t>
  </si>
  <si>
    <t>Feature 3</t>
  </si>
  <si>
    <t>Feature 4</t>
  </si>
  <si>
    <t>Feature 5</t>
  </si>
  <si>
    <t>Feature 6</t>
  </si>
  <si>
    <t>Feature 7</t>
  </si>
  <si>
    <t>Feature 8</t>
  </si>
  <si>
    <t>Feature 9</t>
  </si>
  <si>
    <t>Feature 10</t>
  </si>
  <si>
    <t>Feature 11</t>
  </si>
  <si>
    <t>Feature 12</t>
  </si>
  <si>
    <t>Feature 13</t>
  </si>
  <si>
    <t>Feature 14</t>
  </si>
  <si>
    <t>Feature 15</t>
  </si>
  <si>
    <t>Feature 16</t>
  </si>
  <si>
    <t>Feature 17</t>
  </si>
  <si>
    <t>Feature 18</t>
  </si>
  <si>
    <t>Feature 19</t>
  </si>
  <si>
    <t>Feature 20</t>
  </si>
  <si>
    <t>Feature 21</t>
  </si>
  <si>
    <t>Feature 22</t>
  </si>
  <si>
    <t>Feature 23</t>
  </si>
  <si>
    <t>Feature 24</t>
  </si>
  <si>
    <t>Feature 25</t>
  </si>
  <si>
    <t>Feature 26</t>
  </si>
  <si>
    <t>Feature 27</t>
  </si>
  <si>
    <t>Feature 28</t>
  </si>
  <si>
    <t>Feature 29</t>
  </si>
  <si>
    <t>Feature 30</t>
  </si>
  <si>
    <t>Feature 31</t>
  </si>
  <si>
    <t>Feature 32</t>
  </si>
  <si>
    <t>Feature 33</t>
  </si>
  <si>
    <t>Feature 34</t>
  </si>
  <si>
    <t>Feature 35</t>
  </si>
  <si>
    <t>Feature 36</t>
  </si>
  <si>
    <t>Feature 37</t>
  </si>
  <si>
    <t>Feature 38</t>
  </si>
  <si>
    <t>Feature 39</t>
  </si>
  <si>
    <t>Feature 40</t>
  </si>
  <si>
    <t>Feature 41</t>
  </si>
  <si>
    <t>Feature 42</t>
  </si>
  <si>
    <t>Feature 43</t>
  </si>
  <si>
    <t>Feature 44</t>
  </si>
  <si>
    <t>Feature 45</t>
  </si>
  <si>
    <t>Feature 46</t>
  </si>
  <si>
    <t>Feature 47</t>
  </si>
  <si>
    <t>Feature 48</t>
  </si>
  <si>
    <t>Feature 49</t>
  </si>
  <si>
    <t>Criteria 1</t>
  </si>
  <si>
    <t>Criteria 2</t>
  </si>
  <si>
    <t>Criteria 3</t>
  </si>
  <si>
    <t>Criteria 4</t>
  </si>
  <si>
    <t>Resource Profile 1</t>
  </si>
  <si>
    <t>Resource Profile 2</t>
  </si>
  <si>
    <t>Resource Profile 3</t>
  </si>
  <si>
    <t>yes</t>
  </si>
  <si>
    <t>A</t>
  </si>
  <si>
    <t>B</t>
  </si>
  <si>
    <t>C</t>
  </si>
  <si>
    <t>D</t>
  </si>
  <si>
    <t>Target for demo in Vegas</t>
  </si>
  <si>
    <t>The charts below refer to the first option column above i.e.</t>
  </si>
</sst>
</file>

<file path=xl/styles.xml><?xml version="1.0" encoding="utf-8"?>
<styleSheet xmlns="http://schemas.openxmlformats.org/spreadsheetml/2006/main">
  <numFmts count="3">
    <numFmt numFmtId="164" formatCode="&quot;£&quot;#,##0"/>
    <numFmt numFmtId="165" formatCode="0.0"/>
    <numFmt numFmtId="166" formatCode="0;\-0;;@\ 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b/>
      <sz val="9"/>
      <color indexed="62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1"/>
      <color indexed="62"/>
      <name val="Calibri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8"/>
      <color indexed="62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6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A5C4E9"/>
        <bgColor indexed="64"/>
      </patternFill>
    </fill>
    <fill>
      <patternFill patternType="solid">
        <fgColor rgb="FF86B0E2"/>
        <bgColor indexed="64"/>
      </patternFill>
    </fill>
    <fill>
      <patternFill patternType="solid">
        <fgColor rgb="FF659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7D4E7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E9EAEB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4" fillId="11" borderId="7" applyNumberFormat="0" applyAlignment="0" applyProtection="0"/>
    <xf numFmtId="0" fontId="11" fillId="0" borderId="0"/>
    <xf numFmtId="0" fontId="5" fillId="12" borderId="8" applyNumberFormat="0" applyFont="0" applyAlignment="0" applyProtection="0"/>
    <xf numFmtId="0" fontId="2" fillId="0" borderId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2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9" fontId="3" fillId="0" borderId="0" xfId="0" applyNumberFormat="1" applyFont="1"/>
    <xf numFmtId="0" fontId="3" fillId="0" borderId="0" xfId="0" applyNumberFormat="1" applyFont="1"/>
    <xf numFmtId="0" fontId="3" fillId="12" borderId="8" xfId="3" applyNumberFormat="1" applyFont="1" applyAlignment="1">
      <alignment horizontal="right"/>
    </xf>
    <xf numFmtId="0" fontId="3" fillId="12" borderId="8" xfId="3" applyNumberFormat="1" applyFont="1" applyAlignment="1">
      <alignment horizontal="center"/>
    </xf>
    <xf numFmtId="0" fontId="3" fillId="12" borderId="8" xfId="3" applyNumberFormat="1" applyFont="1"/>
    <xf numFmtId="0" fontId="24" fillId="11" borderId="7" xfId="1" applyAlignment="1">
      <alignment horizontal="center"/>
    </xf>
    <xf numFmtId="9" fontId="24" fillId="11" borderId="7" xfId="1" applyNumberFormat="1"/>
    <xf numFmtId="0" fontId="6" fillId="12" borderId="8" xfId="3" applyNumberFormat="1" applyFont="1" applyAlignment="1">
      <alignment horizontal="right"/>
    </xf>
    <xf numFmtId="0" fontId="9" fillId="3" borderId="7" xfId="1" applyFont="1" applyFill="1" applyAlignment="1">
      <alignment wrapText="1" shrinkToFit="1"/>
    </xf>
    <xf numFmtId="0" fontId="9" fillId="3" borderId="7" xfId="1" applyFont="1" applyFill="1" applyAlignment="1">
      <alignment horizontal="center" wrapText="1" shrinkToFit="1"/>
    </xf>
    <xf numFmtId="9" fontId="9" fillId="3" borderId="7" xfId="1" applyNumberFormat="1" applyFont="1" applyFill="1" applyAlignment="1">
      <alignment wrapText="1" shrinkToFit="1"/>
    </xf>
    <xf numFmtId="9" fontId="9" fillId="4" borderId="7" xfId="1" applyNumberFormat="1" applyFont="1" applyFill="1" applyAlignment="1">
      <alignment wrapText="1" shrinkToFit="1"/>
    </xf>
    <xf numFmtId="9" fontId="9" fillId="5" borderId="7" xfId="1" applyNumberFormat="1" applyFont="1" applyFill="1" applyAlignment="1">
      <alignment wrapText="1" shrinkToFit="1"/>
    </xf>
    <xf numFmtId="1" fontId="24" fillId="6" borderId="7" xfId="1" applyNumberFormat="1" applyFill="1"/>
    <xf numFmtId="2" fontId="24" fillId="11" borderId="7" xfId="1" applyNumberFormat="1"/>
    <xf numFmtId="0" fontId="24" fillId="11" borderId="1" xfId="1" applyBorder="1"/>
    <xf numFmtId="0" fontId="24" fillId="11" borderId="1" xfId="1" applyBorder="1" applyAlignment="1">
      <alignment horizontal="center"/>
    </xf>
    <xf numFmtId="9" fontId="3" fillId="0" borderId="0" xfId="0" applyNumberFormat="1" applyFont="1" applyBorder="1"/>
    <xf numFmtId="16" fontId="3" fillId="0" borderId="0" xfId="0" applyNumberFormat="1" applyFont="1" applyAlignment="1">
      <alignment horizontal="center" shrinkToFit="1"/>
    </xf>
    <xf numFmtId="16" fontId="3" fillId="12" borderId="8" xfId="3" applyNumberFormat="1" applyFont="1" applyAlignment="1">
      <alignment horizontal="center" shrinkToFit="1"/>
    </xf>
    <xf numFmtId="0" fontId="12" fillId="11" borderId="7" xfId="1" applyFont="1"/>
    <xf numFmtId="2" fontId="12" fillId="11" borderId="7" xfId="1" applyNumberFormat="1" applyFont="1"/>
    <xf numFmtId="0" fontId="10" fillId="11" borderId="7" xfId="1" applyFont="1" applyAlignment="1">
      <alignment horizontal="center"/>
    </xf>
    <xf numFmtId="9" fontId="10" fillId="11" borderId="7" xfId="1" applyNumberFormat="1" applyFont="1"/>
    <xf numFmtId="0" fontId="5" fillId="0" borderId="0" xfId="0" applyFont="1"/>
    <xf numFmtId="1" fontId="24" fillId="7" borderId="7" xfId="1" applyNumberFormat="1" applyFill="1"/>
    <xf numFmtId="1" fontId="24" fillId="11" borderId="7" xfId="1" applyNumberFormat="1"/>
    <xf numFmtId="16" fontId="5" fillId="0" borderId="0" xfId="0" applyNumberFormat="1" applyFont="1" applyBorder="1" applyAlignment="1">
      <alignment horizontal="center" shrinkToFit="1"/>
    </xf>
    <xf numFmtId="16" fontId="5" fillId="0" borderId="0" xfId="0" applyNumberFormat="1" applyFont="1" applyAlignment="1">
      <alignment horizontal="center" shrinkToFit="1"/>
    </xf>
    <xf numFmtId="0" fontId="16" fillId="0" borderId="0" xfId="0" applyFont="1"/>
    <xf numFmtId="9" fontId="9" fillId="8" borderId="7" xfId="1" applyNumberFormat="1" applyFont="1" applyFill="1" applyAlignment="1">
      <alignment wrapText="1" shrinkToFit="1"/>
    </xf>
    <xf numFmtId="1" fontId="24" fillId="9" borderId="7" xfId="1" applyNumberFormat="1" applyFill="1"/>
    <xf numFmtId="0" fontId="18" fillId="0" borderId="0" xfId="0" applyFont="1" applyBorder="1" applyAlignment="1">
      <alignment horizontal="right"/>
    </xf>
    <xf numFmtId="164" fontId="19" fillId="0" borderId="0" xfId="0" applyNumberFormat="1" applyFont="1" applyFill="1" applyBorder="1" applyAlignment="1">
      <alignment horizontal="center"/>
    </xf>
    <xf numFmtId="9" fontId="20" fillId="0" borderId="0" xfId="0" applyNumberFormat="1" applyFont="1"/>
    <xf numFmtId="0" fontId="21" fillId="0" borderId="0" xfId="0" applyFont="1"/>
    <xf numFmtId="0" fontId="5" fillId="10" borderId="0" xfId="0" applyFont="1" applyFill="1"/>
    <xf numFmtId="0" fontId="0" fillId="10" borderId="0" xfId="0" applyFill="1"/>
    <xf numFmtId="0" fontId="22" fillId="10" borderId="0" xfId="0" applyFont="1" applyFill="1"/>
    <xf numFmtId="0" fontId="22" fillId="10" borderId="0" xfId="0" applyFont="1" applyFill="1" applyAlignment="1">
      <alignment horizontal="right"/>
    </xf>
    <xf numFmtId="166" fontId="24" fillId="11" borderId="7" xfId="1" applyNumberFormat="1"/>
    <xf numFmtId="165" fontId="24" fillId="6" borderId="7" xfId="1" applyNumberFormat="1" applyFill="1"/>
    <xf numFmtId="165" fontId="24" fillId="7" borderId="7" xfId="1" applyNumberFormat="1" applyFill="1"/>
    <xf numFmtId="165" fontId="24" fillId="9" borderId="7" xfId="1" applyNumberFormat="1" applyFill="1"/>
    <xf numFmtId="9" fontId="3" fillId="0" borderId="0" xfId="0" applyNumberFormat="1" applyFont="1" applyBorder="1" applyAlignment="1">
      <alignment horizontal="right"/>
    </xf>
    <xf numFmtId="164" fontId="2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Fill="1" applyBorder="1" applyAlignment="1">
      <alignment horizontal="center" wrapText="1" shrinkToFit="1"/>
    </xf>
    <xf numFmtId="9" fontId="3" fillId="12" borderId="8" xfId="3" applyNumberFormat="1" applyFont="1" applyAlignment="1">
      <alignment horizontal="right"/>
    </xf>
    <xf numFmtId="0" fontId="27" fillId="0" borderId="0" xfId="0" applyFont="1"/>
    <xf numFmtId="0" fontId="26" fillId="0" borderId="0" xfId="0" applyFont="1" applyAlignment="1">
      <alignment horizontal="center"/>
    </xf>
    <xf numFmtId="0" fontId="26" fillId="14" borderId="9" xfId="0" applyFont="1" applyFill="1" applyBorder="1" applyAlignment="1">
      <alignment horizontal="center"/>
    </xf>
    <xf numFmtId="0" fontId="26" fillId="15" borderId="9" xfId="0" applyFont="1" applyFill="1" applyBorder="1" applyAlignment="1">
      <alignment horizontal="center"/>
    </xf>
    <xf numFmtId="0" fontId="26" fillId="16" borderId="9" xfId="0" applyFont="1" applyFill="1" applyBorder="1" applyAlignment="1">
      <alignment horizontal="center"/>
    </xf>
    <xf numFmtId="0" fontId="26" fillId="18" borderId="9" xfId="0" applyFont="1" applyFill="1" applyBorder="1" applyAlignment="1">
      <alignment horizontal="center"/>
    </xf>
    <xf numFmtId="0" fontId="26" fillId="19" borderId="9" xfId="0" applyFont="1" applyFill="1" applyBorder="1" applyAlignment="1">
      <alignment horizontal="center"/>
    </xf>
    <xf numFmtId="0" fontId="26" fillId="21" borderId="9" xfId="0" applyFont="1" applyFill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18" borderId="9" xfId="0" applyFont="1" applyFill="1" applyBorder="1" applyAlignment="1">
      <alignment horizontal="center" vertical="center" wrapText="1"/>
    </xf>
    <xf numFmtId="0" fontId="21" fillId="14" borderId="9" xfId="0" applyFont="1" applyFill="1" applyBorder="1" applyAlignment="1">
      <alignment horizontal="center" vertical="center" wrapText="1"/>
    </xf>
    <xf numFmtId="0" fontId="21" fillId="15" borderId="9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center" vertical="center" wrapText="1"/>
    </xf>
    <xf numFmtId="0" fontId="21" fillId="19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5" fillId="0" borderId="0" xfId="4" applyFont="1"/>
    <xf numFmtId="0" fontId="2" fillId="0" borderId="0" xfId="4"/>
    <xf numFmtId="164" fontId="2" fillId="0" borderId="0" xfId="4" applyNumberFormat="1"/>
    <xf numFmtId="9" fontId="2" fillId="0" borderId="0" xfId="4" applyNumberFormat="1"/>
    <xf numFmtId="0" fontId="1" fillId="0" borderId="0" xfId="4" applyFont="1"/>
    <xf numFmtId="164" fontId="1" fillId="0" borderId="0" xfId="4" applyNumberFormat="1" applyFont="1"/>
    <xf numFmtId="0" fontId="29" fillId="0" borderId="0" xfId="0" applyFont="1"/>
    <xf numFmtId="9" fontId="26" fillId="0" borderId="0" xfId="0" applyNumberFormat="1" applyFont="1" applyAlignment="1">
      <alignment horizontal="left"/>
    </xf>
    <xf numFmtId="9" fontId="0" fillId="10" borderId="0" xfId="0" applyNumberFormat="1" applyFill="1" applyAlignment="1"/>
    <xf numFmtId="0" fontId="0" fillId="0" borderId="0" xfId="0" applyAlignment="1"/>
    <xf numFmtId="9" fontId="0" fillId="1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17" fillId="4" borderId="2" xfId="1" applyNumberFormat="1" applyFont="1" applyFill="1" applyBorder="1" applyAlignment="1">
      <alignment horizontal="center" wrapText="1" shrinkToFit="1"/>
    </xf>
    <xf numFmtId="9" fontId="17" fillId="4" borderId="3" xfId="1" applyNumberFormat="1" applyFont="1" applyFill="1" applyBorder="1" applyAlignment="1">
      <alignment horizontal="center" wrapText="1" shrinkToFit="1"/>
    </xf>
    <xf numFmtId="9" fontId="17" fillId="4" borderId="4" xfId="1" applyNumberFormat="1" applyFont="1" applyFill="1" applyBorder="1" applyAlignment="1">
      <alignment horizontal="center" wrapText="1" shrinkToFit="1"/>
    </xf>
    <xf numFmtId="9" fontId="17" fillId="5" borderId="2" xfId="1" applyNumberFormat="1" applyFont="1" applyFill="1" applyBorder="1" applyAlignment="1">
      <alignment horizontal="center" wrapText="1" shrinkToFit="1"/>
    </xf>
    <xf numFmtId="0" fontId="0" fillId="0" borderId="3" xfId="0" applyBorder="1" applyAlignment="1">
      <alignment horizontal="center" wrapText="1" shrinkToFit="1"/>
    </xf>
    <xf numFmtId="9" fontId="17" fillId="3" borderId="2" xfId="1" applyNumberFormat="1" applyFont="1" applyFill="1" applyBorder="1" applyAlignment="1">
      <alignment horizontal="center" wrapText="1" shrinkToFit="1"/>
    </xf>
    <xf numFmtId="9" fontId="17" fillId="3" borderId="3" xfId="1" applyNumberFormat="1" applyFont="1" applyFill="1" applyBorder="1" applyAlignment="1">
      <alignment horizontal="center" wrapText="1" shrinkToFit="1"/>
    </xf>
    <xf numFmtId="9" fontId="17" fillId="3" borderId="4" xfId="1" applyNumberFormat="1" applyFont="1" applyFill="1" applyBorder="1" applyAlignment="1">
      <alignment horizontal="center" wrapText="1" shrinkToFit="1"/>
    </xf>
    <xf numFmtId="9" fontId="12" fillId="8" borderId="5" xfId="1" applyNumberFormat="1" applyFont="1" applyFill="1" applyBorder="1" applyAlignment="1">
      <alignment wrapText="1" shrinkToFit="1"/>
    </xf>
    <xf numFmtId="0" fontId="8" fillId="8" borderId="6" xfId="0" applyFont="1" applyFill="1" applyBorder="1" applyAlignment="1">
      <alignment wrapText="1" shrinkToFit="1"/>
    </xf>
    <xf numFmtId="9" fontId="3" fillId="0" borderId="0" xfId="0" applyNumberFormat="1" applyFont="1" applyAlignment="1">
      <alignment horizontal="center"/>
    </xf>
    <xf numFmtId="0" fontId="21" fillId="22" borderId="12" xfId="0" applyFont="1" applyFill="1" applyBorder="1" applyAlignment="1">
      <alignment horizontal="center" vertical="center" textRotation="180" wrapText="1"/>
    </xf>
    <xf numFmtId="0" fontId="21" fillId="22" borderId="13" xfId="0" applyFont="1" applyFill="1" applyBorder="1" applyAlignment="1">
      <alignment horizontal="center" vertical="center" textRotation="180" wrapText="1"/>
    </xf>
    <xf numFmtId="0" fontId="21" fillId="22" borderId="14" xfId="0" applyFont="1" applyFill="1" applyBorder="1" applyAlignment="1">
      <alignment horizontal="center" vertical="center" textRotation="180" wrapText="1"/>
    </xf>
    <xf numFmtId="0" fontId="21" fillId="17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8" fillId="20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8" fillId="16" borderId="9" xfId="0" applyFont="1" applyFill="1" applyBorder="1" applyAlignment="1">
      <alignment horizontal="center"/>
    </xf>
    <xf numFmtId="0" fontId="0" fillId="16" borderId="9" xfId="0" applyFill="1" applyBorder="1" applyAlignment="1"/>
    <xf numFmtId="0" fontId="27" fillId="18" borderId="9" xfId="0" applyFont="1" applyFill="1" applyBorder="1" applyAlignment="1">
      <alignment horizontal="center"/>
    </xf>
    <xf numFmtId="0" fontId="27" fillId="14" borderId="9" xfId="0" applyFont="1" applyFill="1" applyBorder="1" applyAlignment="1">
      <alignment horizontal="center"/>
    </xf>
    <xf numFmtId="0" fontId="27" fillId="15" borderId="9" xfId="0" applyFont="1" applyFill="1" applyBorder="1" applyAlignment="1">
      <alignment horizontal="center"/>
    </xf>
    <xf numFmtId="0" fontId="27" fillId="16" borderId="9" xfId="0" applyFont="1" applyFill="1" applyBorder="1" applyAlignment="1">
      <alignment horizontal="center"/>
    </xf>
    <xf numFmtId="0" fontId="27" fillId="21" borderId="9" xfId="0" applyFont="1" applyFill="1" applyBorder="1" applyAlignment="1">
      <alignment horizontal="center"/>
    </xf>
    <xf numFmtId="0" fontId="27" fillId="19" borderId="9" xfId="0" applyFont="1" applyFill="1" applyBorder="1" applyAlignment="1">
      <alignment horizontal="center"/>
    </xf>
  </cellXfs>
  <cellStyles count="5">
    <cellStyle name="Input" xfId="1" builtinId="20"/>
    <cellStyle name="Normal" xfId="0" builtinId="0"/>
    <cellStyle name="Normal 2" xfId="4"/>
    <cellStyle name="Normal 6" xfId="2"/>
    <cellStyle name="Note" xfId="3" builtinId="10"/>
  </cellStyles>
  <dxfs count="9">
    <dxf>
      <font>
        <color rgb="FFC00000"/>
      </font>
      <fill>
        <patternFill>
          <bgColor rgb="FFF6B9B8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6B9B8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rgb="FFF6B9B8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6599D9"/>
      <color rgb="FFC2C2C2"/>
      <color rgb="FFE9EAEB"/>
      <color rgb="FFE6E7E8"/>
      <color rgb="FFCFCFCF"/>
      <color rgb="FFC9C9C9"/>
      <color rgb="FFE0E0E0"/>
      <color rgb="FFC7D4E7"/>
      <color rgb="FFD9E2EF"/>
      <color rgb="FF86B0E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GB"/>
            </a:pPr>
            <a:r>
              <a:rPr lang="en-GB"/>
              <a:t>Feature</a:t>
            </a:r>
            <a:r>
              <a:rPr lang="en-GB" baseline="0"/>
              <a:t> Complete Date</a:t>
            </a:r>
            <a:endParaRPr lang="en-GB"/>
          </a:p>
        </c:rich>
      </c:tx>
      <c:layout>
        <c:manualLayout>
          <c:xMode val="edge"/>
          <c:yMode val="edge"/>
          <c:x val="0.42736490829893004"/>
          <c:y val="2.353944495676779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75042697295102"/>
          <c:y val="8.9808723267785592E-2"/>
          <c:w val="0.86626713182187343"/>
          <c:h val="0.78793350646746751"/>
        </c:manualLayout>
      </c:layout>
      <c:lineChart>
        <c:grouping val="standard"/>
        <c:ser>
          <c:idx val="4"/>
          <c:order val="0"/>
          <c:tx>
            <c:strRef>
              <c:f>'Resource Model'!$E$39</c:f>
              <c:strCache>
                <c:ptCount val="1"/>
                <c:pt idx="0">
                  <c:v>Resource Profile 1</c:v>
                </c:pt>
              </c:strCache>
            </c:strRef>
          </c:tx>
          <c:marker>
            <c:symbol val="none"/>
          </c:marker>
          <c:dLbls>
            <c:dLbl>
              <c:idx val="57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t"/>
              <c:showSerName val="1"/>
            </c:dLbl>
            <c:dLbl>
              <c:idx val="66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Model'!$F$39:$CC$39</c:f>
              <c:numCache>
                <c:formatCode>General</c:formatCode>
                <c:ptCount val="76"/>
                <c:pt idx="0">
                  <c:v>18.75</c:v>
                </c:pt>
                <c:pt idx="1">
                  <c:v>37.5</c:v>
                </c:pt>
                <c:pt idx="2">
                  <c:v>56.25</c:v>
                </c:pt>
                <c:pt idx="3">
                  <c:v>75</c:v>
                </c:pt>
                <c:pt idx="4">
                  <c:v>93.75</c:v>
                </c:pt>
                <c:pt idx="5">
                  <c:v>112.5</c:v>
                </c:pt>
                <c:pt idx="6">
                  <c:v>131.25</c:v>
                </c:pt>
                <c:pt idx="7">
                  <c:v>150</c:v>
                </c:pt>
                <c:pt idx="8">
                  <c:v>168.75</c:v>
                </c:pt>
                <c:pt idx="9">
                  <c:v>187.5</c:v>
                </c:pt>
                <c:pt idx="10">
                  <c:v>206.25</c:v>
                </c:pt>
                <c:pt idx="11">
                  <c:v>225</c:v>
                </c:pt>
                <c:pt idx="12">
                  <c:v>225</c:v>
                </c:pt>
                <c:pt idx="13">
                  <c:v>225</c:v>
                </c:pt>
                <c:pt idx="14">
                  <c:v>243.75</c:v>
                </c:pt>
                <c:pt idx="15">
                  <c:v>262.5</c:v>
                </c:pt>
                <c:pt idx="16">
                  <c:v>281.25</c:v>
                </c:pt>
                <c:pt idx="17">
                  <c:v>300</c:v>
                </c:pt>
                <c:pt idx="18">
                  <c:v>318.75</c:v>
                </c:pt>
                <c:pt idx="19">
                  <c:v>337.5</c:v>
                </c:pt>
                <c:pt idx="20">
                  <c:v>356.25</c:v>
                </c:pt>
                <c:pt idx="21">
                  <c:v>375</c:v>
                </c:pt>
                <c:pt idx="22">
                  <c:v>393.75</c:v>
                </c:pt>
                <c:pt idx="23">
                  <c:v>412.5</c:v>
                </c:pt>
                <c:pt idx="24">
                  <c:v>431.25</c:v>
                </c:pt>
                <c:pt idx="25">
                  <c:v>450</c:v>
                </c:pt>
                <c:pt idx="26">
                  <c:v>468.75</c:v>
                </c:pt>
                <c:pt idx="27">
                  <c:v>487.5</c:v>
                </c:pt>
                <c:pt idx="28">
                  <c:v>506.25</c:v>
                </c:pt>
                <c:pt idx="29">
                  <c:v>525</c:v>
                </c:pt>
                <c:pt idx="30">
                  <c:v>543.75</c:v>
                </c:pt>
                <c:pt idx="31">
                  <c:v>562.5</c:v>
                </c:pt>
                <c:pt idx="32">
                  <c:v>581.25</c:v>
                </c:pt>
                <c:pt idx="33">
                  <c:v>600</c:v>
                </c:pt>
                <c:pt idx="34">
                  <c:v>618.75</c:v>
                </c:pt>
                <c:pt idx="35">
                  <c:v>637.5</c:v>
                </c:pt>
                <c:pt idx="36">
                  <c:v>656.25</c:v>
                </c:pt>
                <c:pt idx="37">
                  <c:v>675</c:v>
                </c:pt>
                <c:pt idx="38">
                  <c:v>693.75</c:v>
                </c:pt>
                <c:pt idx="39">
                  <c:v>712.5</c:v>
                </c:pt>
                <c:pt idx="40">
                  <c:v>712.5</c:v>
                </c:pt>
                <c:pt idx="41">
                  <c:v>712.5</c:v>
                </c:pt>
                <c:pt idx="42">
                  <c:v>731.25</c:v>
                </c:pt>
                <c:pt idx="43">
                  <c:v>750</c:v>
                </c:pt>
                <c:pt idx="44">
                  <c:v>768.75</c:v>
                </c:pt>
                <c:pt idx="45">
                  <c:v>787.5</c:v>
                </c:pt>
                <c:pt idx="46">
                  <c:v>806.25</c:v>
                </c:pt>
                <c:pt idx="47">
                  <c:v>825</c:v>
                </c:pt>
                <c:pt idx="48">
                  <c:v>843.75</c:v>
                </c:pt>
                <c:pt idx="49">
                  <c:v>862.5</c:v>
                </c:pt>
                <c:pt idx="50">
                  <c:v>881.25</c:v>
                </c:pt>
                <c:pt idx="51">
                  <c:v>900</c:v>
                </c:pt>
                <c:pt idx="52">
                  <c:v>918.75</c:v>
                </c:pt>
                <c:pt idx="53">
                  <c:v>937.5</c:v>
                </c:pt>
                <c:pt idx="54">
                  <c:v>956.25</c:v>
                </c:pt>
                <c:pt idx="55">
                  <c:v>975</c:v>
                </c:pt>
                <c:pt idx="56">
                  <c:v>993.75</c:v>
                </c:pt>
                <c:pt idx="57">
                  <c:v>1012.5</c:v>
                </c:pt>
                <c:pt idx="58">
                  <c:v>1031.25</c:v>
                </c:pt>
                <c:pt idx="59">
                  <c:v>1050</c:v>
                </c:pt>
                <c:pt idx="60">
                  <c:v>1068.75</c:v>
                </c:pt>
                <c:pt idx="61">
                  <c:v>1087.5</c:v>
                </c:pt>
                <c:pt idx="62">
                  <c:v>1106.25</c:v>
                </c:pt>
                <c:pt idx="63">
                  <c:v>1125</c:v>
                </c:pt>
                <c:pt idx="64">
                  <c:v>1143.75</c:v>
                </c:pt>
                <c:pt idx="65">
                  <c:v>1162.5</c:v>
                </c:pt>
                <c:pt idx="66">
                  <c:v>1181.25</c:v>
                </c:pt>
                <c:pt idx="67">
                  <c:v>1200</c:v>
                </c:pt>
                <c:pt idx="68">
                  <c:v>1218.75</c:v>
                </c:pt>
                <c:pt idx="69">
                  <c:v>1237.5</c:v>
                </c:pt>
                <c:pt idx="70">
                  <c:v>1256.25</c:v>
                </c:pt>
                <c:pt idx="71">
                  <c:v>1275</c:v>
                </c:pt>
                <c:pt idx="72">
                  <c:v>1293.75</c:v>
                </c:pt>
                <c:pt idx="73">
                  <c:v>1312.5</c:v>
                </c:pt>
                <c:pt idx="74">
                  <c:v>1331.25</c:v>
                </c:pt>
                <c:pt idx="75">
                  <c:v>1350</c:v>
                </c:pt>
              </c:numCache>
            </c:numRef>
          </c:val>
        </c:ser>
        <c:ser>
          <c:idx val="5"/>
          <c:order val="1"/>
          <c:tx>
            <c:strRef>
              <c:f>'Resource Model'!$E$40</c:f>
              <c:strCache>
                <c:ptCount val="1"/>
                <c:pt idx="0">
                  <c:v>Resource Profile 2</c:v>
                </c:pt>
              </c:strCache>
            </c:strRef>
          </c:tx>
          <c:marker>
            <c:symbol val="none"/>
          </c:marker>
          <c:dLbls>
            <c:dLbl>
              <c:idx val="57"/>
              <c:layout/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SerName val="1"/>
            </c:dLbl>
            <c:dLbl>
              <c:idx val="61"/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Model'!$F$40:$CC$40</c:f>
              <c:numCache>
                <c:formatCode>General</c:formatCode>
                <c:ptCount val="76"/>
                <c:pt idx="0">
                  <c:v>22.5</c:v>
                </c:pt>
                <c:pt idx="1">
                  <c:v>45</c:v>
                </c:pt>
                <c:pt idx="2">
                  <c:v>67.5</c:v>
                </c:pt>
                <c:pt idx="3">
                  <c:v>90</c:v>
                </c:pt>
                <c:pt idx="4">
                  <c:v>112.5</c:v>
                </c:pt>
                <c:pt idx="5">
                  <c:v>135</c:v>
                </c:pt>
                <c:pt idx="6">
                  <c:v>157.5</c:v>
                </c:pt>
                <c:pt idx="7">
                  <c:v>180</c:v>
                </c:pt>
                <c:pt idx="8">
                  <c:v>202.5</c:v>
                </c:pt>
                <c:pt idx="9">
                  <c:v>225</c:v>
                </c:pt>
                <c:pt idx="10">
                  <c:v>247.5</c:v>
                </c:pt>
                <c:pt idx="11">
                  <c:v>270</c:v>
                </c:pt>
                <c:pt idx="12">
                  <c:v>270</c:v>
                </c:pt>
                <c:pt idx="13">
                  <c:v>270</c:v>
                </c:pt>
                <c:pt idx="14">
                  <c:v>292.5</c:v>
                </c:pt>
                <c:pt idx="15">
                  <c:v>315</c:v>
                </c:pt>
                <c:pt idx="16">
                  <c:v>337.5</c:v>
                </c:pt>
                <c:pt idx="17">
                  <c:v>360</c:v>
                </c:pt>
                <c:pt idx="18">
                  <c:v>382.5</c:v>
                </c:pt>
                <c:pt idx="19">
                  <c:v>405</c:v>
                </c:pt>
                <c:pt idx="20">
                  <c:v>427.5</c:v>
                </c:pt>
                <c:pt idx="21">
                  <c:v>450</c:v>
                </c:pt>
                <c:pt idx="22">
                  <c:v>472.5</c:v>
                </c:pt>
                <c:pt idx="23">
                  <c:v>495</c:v>
                </c:pt>
                <c:pt idx="24">
                  <c:v>517.5</c:v>
                </c:pt>
                <c:pt idx="25">
                  <c:v>540</c:v>
                </c:pt>
                <c:pt idx="26">
                  <c:v>562.5</c:v>
                </c:pt>
                <c:pt idx="27">
                  <c:v>585</c:v>
                </c:pt>
                <c:pt idx="28">
                  <c:v>607.5</c:v>
                </c:pt>
                <c:pt idx="29">
                  <c:v>630</c:v>
                </c:pt>
                <c:pt idx="30">
                  <c:v>652.5</c:v>
                </c:pt>
                <c:pt idx="31">
                  <c:v>675</c:v>
                </c:pt>
                <c:pt idx="32">
                  <c:v>697.5</c:v>
                </c:pt>
                <c:pt idx="33">
                  <c:v>720</c:v>
                </c:pt>
                <c:pt idx="34">
                  <c:v>742.5</c:v>
                </c:pt>
                <c:pt idx="35">
                  <c:v>765</c:v>
                </c:pt>
                <c:pt idx="36">
                  <c:v>787.5</c:v>
                </c:pt>
                <c:pt idx="37">
                  <c:v>810</c:v>
                </c:pt>
                <c:pt idx="38">
                  <c:v>832.5</c:v>
                </c:pt>
                <c:pt idx="39">
                  <c:v>855</c:v>
                </c:pt>
                <c:pt idx="40">
                  <c:v>855</c:v>
                </c:pt>
                <c:pt idx="41">
                  <c:v>855</c:v>
                </c:pt>
                <c:pt idx="42">
                  <c:v>877.5</c:v>
                </c:pt>
                <c:pt idx="43">
                  <c:v>900</c:v>
                </c:pt>
                <c:pt idx="44">
                  <c:v>922.5</c:v>
                </c:pt>
                <c:pt idx="45">
                  <c:v>945</c:v>
                </c:pt>
                <c:pt idx="46">
                  <c:v>967.5</c:v>
                </c:pt>
                <c:pt idx="47">
                  <c:v>990</c:v>
                </c:pt>
                <c:pt idx="48">
                  <c:v>1012.5</c:v>
                </c:pt>
                <c:pt idx="49">
                  <c:v>1035</c:v>
                </c:pt>
                <c:pt idx="50">
                  <c:v>1057.5</c:v>
                </c:pt>
                <c:pt idx="51">
                  <c:v>1080</c:v>
                </c:pt>
                <c:pt idx="52">
                  <c:v>1102.5</c:v>
                </c:pt>
                <c:pt idx="53">
                  <c:v>1125</c:v>
                </c:pt>
                <c:pt idx="54">
                  <c:v>1147.5</c:v>
                </c:pt>
                <c:pt idx="55">
                  <c:v>1170</c:v>
                </c:pt>
                <c:pt idx="56">
                  <c:v>1192.5</c:v>
                </c:pt>
                <c:pt idx="57">
                  <c:v>1215</c:v>
                </c:pt>
                <c:pt idx="58">
                  <c:v>1237.5</c:v>
                </c:pt>
                <c:pt idx="59">
                  <c:v>1260</c:v>
                </c:pt>
                <c:pt idx="60">
                  <c:v>1282.5</c:v>
                </c:pt>
                <c:pt idx="61">
                  <c:v>1305</c:v>
                </c:pt>
                <c:pt idx="62">
                  <c:v>1327.5</c:v>
                </c:pt>
                <c:pt idx="63">
                  <c:v>1350</c:v>
                </c:pt>
                <c:pt idx="64">
                  <c:v>1372.5</c:v>
                </c:pt>
                <c:pt idx="65">
                  <c:v>1395</c:v>
                </c:pt>
                <c:pt idx="66">
                  <c:v>1417.5</c:v>
                </c:pt>
                <c:pt idx="67">
                  <c:v>1440</c:v>
                </c:pt>
                <c:pt idx="68">
                  <c:v>1462.5</c:v>
                </c:pt>
                <c:pt idx="69">
                  <c:v>1485</c:v>
                </c:pt>
                <c:pt idx="70">
                  <c:v>1507.5</c:v>
                </c:pt>
                <c:pt idx="71">
                  <c:v>1530</c:v>
                </c:pt>
                <c:pt idx="72">
                  <c:v>1552.5</c:v>
                </c:pt>
                <c:pt idx="73">
                  <c:v>1575</c:v>
                </c:pt>
                <c:pt idx="74">
                  <c:v>1597.5</c:v>
                </c:pt>
                <c:pt idx="75">
                  <c:v>1620</c:v>
                </c:pt>
              </c:numCache>
            </c:numRef>
          </c:val>
        </c:ser>
        <c:ser>
          <c:idx val="6"/>
          <c:order val="2"/>
          <c:tx>
            <c:strRef>
              <c:f>'Resource Model'!$E$41</c:f>
              <c:strCache>
                <c:ptCount val="1"/>
                <c:pt idx="0">
                  <c:v>Resource Profile 3</c:v>
                </c:pt>
              </c:strCache>
            </c:strRef>
          </c:tx>
          <c:marker>
            <c:symbol val="none"/>
          </c:marker>
          <c:dLbls>
            <c:dLbl>
              <c:idx val="57"/>
              <c:layout/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Model'!$F$41:$CC$41</c:f>
              <c:numCache>
                <c:formatCode>General</c:formatCode>
                <c:ptCount val="76"/>
                <c:pt idx="0">
                  <c:v>26.25</c:v>
                </c:pt>
                <c:pt idx="1">
                  <c:v>52.5</c:v>
                </c:pt>
                <c:pt idx="2">
                  <c:v>78.75</c:v>
                </c:pt>
                <c:pt idx="3">
                  <c:v>105</c:v>
                </c:pt>
                <c:pt idx="4">
                  <c:v>131.25</c:v>
                </c:pt>
                <c:pt idx="5">
                  <c:v>157.5</c:v>
                </c:pt>
                <c:pt idx="6">
                  <c:v>183.75</c:v>
                </c:pt>
                <c:pt idx="7">
                  <c:v>210</c:v>
                </c:pt>
                <c:pt idx="8">
                  <c:v>236.25</c:v>
                </c:pt>
                <c:pt idx="9">
                  <c:v>262.5</c:v>
                </c:pt>
                <c:pt idx="10">
                  <c:v>288.75</c:v>
                </c:pt>
                <c:pt idx="11">
                  <c:v>315</c:v>
                </c:pt>
                <c:pt idx="12">
                  <c:v>315</c:v>
                </c:pt>
                <c:pt idx="13">
                  <c:v>315</c:v>
                </c:pt>
                <c:pt idx="14">
                  <c:v>341.25</c:v>
                </c:pt>
                <c:pt idx="15">
                  <c:v>367.5</c:v>
                </c:pt>
                <c:pt idx="16">
                  <c:v>393.75</c:v>
                </c:pt>
                <c:pt idx="17">
                  <c:v>420</c:v>
                </c:pt>
                <c:pt idx="18">
                  <c:v>446.25</c:v>
                </c:pt>
                <c:pt idx="19">
                  <c:v>472.5</c:v>
                </c:pt>
                <c:pt idx="20">
                  <c:v>498.75</c:v>
                </c:pt>
                <c:pt idx="21">
                  <c:v>525</c:v>
                </c:pt>
                <c:pt idx="22">
                  <c:v>551.25</c:v>
                </c:pt>
                <c:pt idx="23">
                  <c:v>577.5</c:v>
                </c:pt>
                <c:pt idx="24">
                  <c:v>603.75</c:v>
                </c:pt>
                <c:pt idx="25">
                  <c:v>630</c:v>
                </c:pt>
                <c:pt idx="26">
                  <c:v>656.25</c:v>
                </c:pt>
                <c:pt idx="27">
                  <c:v>682.5</c:v>
                </c:pt>
                <c:pt idx="28">
                  <c:v>708.75</c:v>
                </c:pt>
                <c:pt idx="29">
                  <c:v>735</c:v>
                </c:pt>
                <c:pt idx="30">
                  <c:v>761.25</c:v>
                </c:pt>
                <c:pt idx="31">
                  <c:v>787.5</c:v>
                </c:pt>
                <c:pt idx="32">
                  <c:v>813.75</c:v>
                </c:pt>
                <c:pt idx="33">
                  <c:v>840</c:v>
                </c:pt>
                <c:pt idx="34">
                  <c:v>866.25</c:v>
                </c:pt>
                <c:pt idx="35">
                  <c:v>892.5</c:v>
                </c:pt>
                <c:pt idx="36">
                  <c:v>918.75</c:v>
                </c:pt>
                <c:pt idx="37">
                  <c:v>945</c:v>
                </c:pt>
                <c:pt idx="38">
                  <c:v>971.25</c:v>
                </c:pt>
                <c:pt idx="39">
                  <c:v>997.5</c:v>
                </c:pt>
                <c:pt idx="40">
                  <c:v>997.5</c:v>
                </c:pt>
                <c:pt idx="41">
                  <c:v>997.5</c:v>
                </c:pt>
                <c:pt idx="42">
                  <c:v>1023.75</c:v>
                </c:pt>
                <c:pt idx="43">
                  <c:v>1050</c:v>
                </c:pt>
                <c:pt idx="44">
                  <c:v>1076.25</c:v>
                </c:pt>
                <c:pt idx="45">
                  <c:v>1102.5</c:v>
                </c:pt>
                <c:pt idx="46">
                  <c:v>1128.75</c:v>
                </c:pt>
                <c:pt idx="47">
                  <c:v>1155</c:v>
                </c:pt>
                <c:pt idx="48">
                  <c:v>1181.25</c:v>
                </c:pt>
                <c:pt idx="49">
                  <c:v>1207.5</c:v>
                </c:pt>
                <c:pt idx="50">
                  <c:v>1233.75</c:v>
                </c:pt>
                <c:pt idx="51">
                  <c:v>1260</c:v>
                </c:pt>
                <c:pt idx="52">
                  <c:v>1286.25</c:v>
                </c:pt>
                <c:pt idx="53">
                  <c:v>1312.5</c:v>
                </c:pt>
                <c:pt idx="54">
                  <c:v>1338.75</c:v>
                </c:pt>
                <c:pt idx="55">
                  <c:v>1365</c:v>
                </c:pt>
                <c:pt idx="56">
                  <c:v>1391.25</c:v>
                </c:pt>
                <c:pt idx="57">
                  <c:v>1417.5</c:v>
                </c:pt>
                <c:pt idx="58">
                  <c:v>1443.75</c:v>
                </c:pt>
                <c:pt idx="59">
                  <c:v>1470</c:v>
                </c:pt>
                <c:pt idx="60">
                  <c:v>1496.25</c:v>
                </c:pt>
                <c:pt idx="61">
                  <c:v>1522.5</c:v>
                </c:pt>
                <c:pt idx="62">
                  <c:v>1548.75</c:v>
                </c:pt>
                <c:pt idx="63">
                  <c:v>1575</c:v>
                </c:pt>
                <c:pt idx="64">
                  <c:v>1601.25</c:v>
                </c:pt>
                <c:pt idx="65">
                  <c:v>1627.5</c:v>
                </c:pt>
                <c:pt idx="66">
                  <c:v>1653.75</c:v>
                </c:pt>
                <c:pt idx="67">
                  <c:v>1680</c:v>
                </c:pt>
                <c:pt idx="68">
                  <c:v>1706.25</c:v>
                </c:pt>
                <c:pt idx="69">
                  <c:v>1732.5</c:v>
                </c:pt>
                <c:pt idx="70">
                  <c:v>1758.75</c:v>
                </c:pt>
                <c:pt idx="71">
                  <c:v>1785</c:v>
                </c:pt>
                <c:pt idx="72">
                  <c:v>1811.25</c:v>
                </c:pt>
                <c:pt idx="73">
                  <c:v>1837.5</c:v>
                </c:pt>
                <c:pt idx="74">
                  <c:v>1863.75</c:v>
                </c:pt>
                <c:pt idx="75">
                  <c:v>1890</c:v>
                </c:pt>
              </c:numCache>
            </c:numRef>
          </c:val>
        </c:ser>
        <c:ser>
          <c:idx val="7"/>
          <c:order val="3"/>
          <c:tx>
            <c:strRef>
              <c:f>'Resource Model'!$E$42</c:f>
              <c:strCache>
                <c:ptCount val="1"/>
                <c:pt idx="0">
                  <c:v>Option 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9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Model'!$F$42:$CC$42</c:f>
              <c:numCache>
                <c:formatCode>General</c:formatCode>
                <c:ptCount val="76"/>
                <c:pt idx="0">
                  <c:v>651</c:v>
                </c:pt>
                <c:pt idx="1">
                  <c:v>651</c:v>
                </c:pt>
                <c:pt idx="2">
                  <c:v>651</c:v>
                </c:pt>
                <c:pt idx="3">
                  <c:v>651</c:v>
                </c:pt>
                <c:pt idx="4">
                  <c:v>651</c:v>
                </c:pt>
                <c:pt idx="5">
                  <c:v>651</c:v>
                </c:pt>
                <c:pt idx="6">
                  <c:v>651</c:v>
                </c:pt>
                <c:pt idx="7">
                  <c:v>651</c:v>
                </c:pt>
                <c:pt idx="8">
                  <c:v>651</c:v>
                </c:pt>
                <c:pt idx="9">
                  <c:v>651</c:v>
                </c:pt>
                <c:pt idx="10">
                  <c:v>651</c:v>
                </c:pt>
                <c:pt idx="11">
                  <c:v>651</c:v>
                </c:pt>
                <c:pt idx="12">
                  <c:v>651</c:v>
                </c:pt>
                <c:pt idx="13">
                  <c:v>651</c:v>
                </c:pt>
                <c:pt idx="14">
                  <c:v>651</c:v>
                </c:pt>
                <c:pt idx="15">
                  <c:v>651</c:v>
                </c:pt>
                <c:pt idx="16">
                  <c:v>651</c:v>
                </c:pt>
                <c:pt idx="17">
                  <c:v>651</c:v>
                </c:pt>
                <c:pt idx="18">
                  <c:v>651</c:v>
                </c:pt>
                <c:pt idx="19">
                  <c:v>651</c:v>
                </c:pt>
                <c:pt idx="20">
                  <c:v>651</c:v>
                </c:pt>
                <c:pt idx="21">
                  <c:v>651</c:v>
                </c:pt>
                <c:pt idx="22">
                  <c:v>651</c:v>
                </c:pt>
                <c:pt idx="23">
                  <c:v>651</c:v>
                </c:pt>
                <c:pt idx="24">
                  <c:v>651</c:v>
                </c:pt>
                <c:pt idx="25">
                  <c:v>651</c:v>
                </c:pt>
                <c:pt idx="26">
                  <c:v>651</c:v>
                </c:pt>
                <c:pt idx="27">
                  <c:v>651</c:v>
                </c:pt>
                <c:pt idx="28">
                  <c:v>651</c:v>
                </c:pt>
                <c:pt idx="29">
                  <c:v>651</c:v>
                </c:pt>
                <c:pt idx="30">
                  <c:v>651</c:v>
                </c:pt>
                <c:pt idx="31">
                  <c:v>651</c:v>
                </c:pt>
                <c:pt idx="32">
                  <c:v>651</c:v>
                </c:pt>
                <c:pt idx="33">
                  <c:v>651</c:v>
                </c:pt>
                <c:pt idx="34">
                  <c:v>651</c:v>
                </c:pt>
                <c:pt idx="35">
                  <c:v>651</c:v>
                </c:pt>
                <c:pt idx="36">
                  <c:v>651</c:v>
                </c:pt>
                <c:pt idx="37">
                  <c:v>651</c:v>
                </c:pt>
                <c:pt idx="38">
                  <c:v>651</c:v>
                </c:pt>
                <c:pt idx="39">
                  <c:v>651</c:v>
                </c:pt>
                <c:pt idx="40">
                  <c:v>651</c:v>
                </c:pt>
                <c:pt idx="41">
                  <c:v>651</c:v>
                </c:pt>
                <c:pt idx="42">
                  <c:v>651</c:v>
                </c:pt>
                <c:pt idx="43">
                  <c:v>651</c:v>
                </c:pt>
                <c:pt idx="44">
                  <c:v>651</c:v>
                </c:pt>
                <c:pt idx="45">
                  <c:v>651</c:v>
                </c:pt>
                <c:pt idx="46">
                  <c:v>651</c:v>
                </c:pt>
                <c:pt idx="47">
                  <c:v>651</c:v>
                </c:pt>
                <c:pt idx="48">
                  <c:v>651</c:v>
                </c:pt>
                <c:pt idx="49">
                  <c:v>651</c:v>
                </c:pt>
                <c:pt idx="50">
                  <c:v>651</c:v>
                </c:pt>
                <c:pt idx="51">
                  <c:v>651</c:v>
                </c:pt>
                <c:pt idx="52">
                  <c:v>651</c:v>
                </c:pt>
                <c:pt idx="53">
                  <c:v>651</c:v>
                </c:pt>
                <c:pt idx="54">
                  <c:v>651</c:v>
                </c:pt>
                <c:pt idx="55">
                  <c:v>651</c:v>
                </c:pt>
                <c:pt idx="56">
                  <c:v>651</c:v>
                </c:pt>
                <c:pt idx="57">
                  <c:v>651</c:v>
                </c:pt>
                <c:pt idx="58">
                  <c:v>651</c:v>
                </c:pt>
                <c:pt idx="59">
                  <c:v>651</c:v>
                </c:pt>
                <c:pt idx="60">
                  <c:v>651</c:v>
                </c:pt>
                <c:pt idx="61">
                  <c:v>651</c:v>
                </c:pt>
                <c:pt idx="62">
                  <c:v>651</c:v>
                </c:pt>
                <c:pt idx="63">
                  <c:v>651</c:v>
                </c:pt>
                <c:pt idx="64">
                  <c:v>651</c:v>
                </c:pt>
                <c:pt idx="65">
                  <c:v>651</c:v>
                </c:pt>
                <c:pt idx="66">
                  <c:v>651</c:v>
                </c:pt>
                <c:pt idx="67">
                  <c:v>651</c:v>
                </c:pt>
                <c:pt idx="68">
                  <c:v>651</c:v>
                </c:pt>
                <c:pt idx="69">
                  <c:v>651</c:v>
                </c:pt>
                <c:pt idx="70">
                  <c:v>651</c:v>
                </c:pt>
                <c:pt idx="71">
                  <c:v>651</c:v>
                </c:pt>
                <c:pt idx="72">
                  <c:v>651</c:v>
                </c:pt>
                <c:pt idx="73">
                  <c:v>651</c:v>
                </c:pt>
                <c:pt idx="74">
                  <c:v>651</c:v>
                </c:pt>
                <c:pt idx="75">
                  <c:v>651</c:v>
                </c:pt>
              </c:numCache>
            </c:numRef>
          </c:val>
        </c:ser>
        <c:ser>
          <c:idx val="8"/>
          <c:order val="4"/>
          <c:tx>
            <c:strRef>
              <c:f>'Resource Model'!$E$43</c:f>
              <c:strCache>
                <c:ptCount val="1"/>
                <c:pt idx="0">
                  <c:v>Option B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9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Model'!$F$43:$CC$43</c:f>
              <c:numCache>
                <c:formatCode>General</c:formatCode>
                <c:ptCount val="76"/>
                <c:pt idx="0">
                  <c:v>386</c:v>
                </c:pt>
                <c:pt idx="1">
                  <c:v>386</c:v>
                </c:pt>
                <c:pt idx="2">
                  <c:v>386</c:v>
                </c:pt>
                <c:pt idx="3">
                  <c:v>386</c:v>
                </c:pt>
                <c:pt idx="4">
                  <c:v>386</c:v>
                </c:pt>
                <c:pt idx="5">
                  <c:v>386</c:v>
                </c:pt>
                <c:pt idx="6">
                  <c:v>386</c:v>
                </c:pt>
                <c:pt idx="7">
                  <c:v>386</c:v>
                </c:pt>
                <c:pt idx="8">
                  <c:v>386</c:v>
                </c:pt>
                <c:pt idx="9">
                  <c:v>386</c:v>
                </c:pt>
                <c:pt idx="10">
                  <c:v>386</c:v>
                </c:pt>
                <c:pt idx="11">
                  <c:v>386</c:v>
                </c:pt>
                <c:pt idx="12">
                  <c:v>386</c:v>
                </c:pt>
                <c:pt idx="13">
                  <c:v>386</c:v>
                </c:pt>
                <c:pt idx="14">
                  <c:v>386</c:v>
                </c:pt>
                <c:pt idx="15">
                  <c:v>386</c:v>
                </c:pt>
                <c:pt idx="16">
                  <c:v>386</c:v>
                </c:pt>
                <c:pt idx="17">
                  <c:v>386</c:v>
                </c:pt>
                <c:pt idx="18">
                  <c:v>386</c:v>
                </c:pt>
                <c:pt idx="19">
                  <c:v>386</c:v>
                </c:pt>
                <c:pt idx="20">
                  <c:v>386</c:v>
                </c:pt>
                <c:pt idx="21">
                  <c:v>386</c:v>
                </c:pt>
                <c:pt idx="22">
                  <c:v>386</c:v>
                </c:pt>
                <c:pt idx="23">
                  <c:v>386</c:v>
                </c:pt>
                <c:pt idx="24">
                  <c:v>386</c:v>
                </c:pt>
                <c:pt idx="25">
                  <c:v>386</c:v>
                </c:pt>
                <c:pt idx="26">
                  <c:v>386</c:v>
                </c:pt>
                <c:pt idx="27">
                  <c:v>386</c:v>
                </c:pt>
                <c:pt idx="28">
                  <c:v>386</c:v>
                </c:pt>
                <c:pt idx="29">
                  <c:v>386</c:v>
                </c:pt>
                <c:pt idx="30">
                  <c:v>386</c:v>
                </c:pt>
                <c:pt idx="31">
                  <c:v>386</c:v>
                </c:pt>
                <c:pt idx="32">
                  <c:v>386</c:v>
                </c:pt>
                <c:pt idx="33">
                  <c:v>386</c:v>
                </c:pt>
                <c:pt idx="34">
                  <c:v>386</c:v>
                </c:pt>
                <c:pt idx="35">
                  <c:v>386</c:v>
                </c:pt>
                <c:pt idx="36">
                  <c:v>386</c:v>
                </c:pt>
                <c:pt idx="37">
                  <c:v>386</c:v>
                </c:pt>
                <c:pt idx="38">
                  <c:v>386</c:v>
                </c:pt>
                <c:pt idx="39">
                  <c:v>386</c:v>
                </c:pt>
                <c:pt idx="40">
                  <c:v>386</c:v>
                </c:pt>
                <c:pt idx="41">
                  <c:v>386</c:v>
                </c:pt>
                <c:pt idx="42">
                  <c:v>386</c:v>
                </c:pt>
                <c:pt idx="43">
                  <c:v>386</c:v>
                </c:pt>
                <c:pt idx="44">
                  <c:v>386</c:v>
                </c:pt>
                <c:pt idx="45">
                  <c:v>386</c:v>
                </c:pt>
                <c:pt idx="46">
                  <c:v>386</c:v>
                </c:pt>
                <c:pt idx="47">
                  <c:v>386</c:v>
                </c:pt>
                <c:pt idx="48">
                  <c:v>386</c:v>
                </c:pt>
                <c:pt idx="49">
                  <c:v>386</c:v>
                </c:pt>
                <c:pt idx="50">
                  <c:v>386</c:v>
                </c:pt>
                <c:pt idx="51">
                  <c:v>386</c:v>
                </c:pt>
                <c:pt idx="52">
                  <c:v>386</c:v>
                </c:pt>
                <c:pt idx="53">
                  <c:v>386</c:v>
                </c:pt>
                <c:pt idx="54">
                  <c:v>386</c:v>
                </c:pt>
                <c:pt idx="55">
                  <c:v>386</c:v>
                </c:pt>
                <c:pt idx="56">
                  <c:v>386</c:v>
                </c:pt>
                <c:pt idx="57">
                  <c:v>386</c:v>
                </c:pt>
                <c:pt idx="58">
                  <c:v>386</c:v>
                </c:pt>
                <c:pt idx="59">
                  <c:v>386</c:v>
                </c:pt>
                <c:pt idx="60">
                  <c:v>386</c:v>
                </c:pt>
                <c:pt idx="61">
                  <c:v>386</c:v>
                </c:pt>
                <c:pt idx="62">
                  <c:v>386</c:v>
                </c:pt>
                <c:pt idx="63">
                  <c:v>386</c:v>
                </c:pt>
                <c:pt idx="64">
                  <c:v>386</c:v>
                </c:pt>
                <c:pt idx="65">
                  <c:v>386</c:v>
                </c:pt>
                <c:pt idx="66">
                  <c:v>386</c:v>
                </c:pt>
                <c:pt idx="67">
                  <c:v>386</c:v>
                </c:pt>
                <c:pt idx="68">
                  <c:v>386</c:v>
                </c:pt>
                <c:pt idx="69">
                  <c:v>386</c:v>
                </c:pt>
                <c:pt idx="70">
                  <c:v>386</c:v>
                </c:pt>
                <c:pt idx="71">
                  <c:v>386</c:v>
                </c:pt>
                <c:pt idx="72">
                  <c:v>386</c:v>
                </c:pt>
                <c:pt idx="73">
                  <c:v>386</c:v>
                </c:pt>
                <c:pt idx="74">
                  <c:v>386</c:v>
                </c:pt>
                <c:pt idx="75">
                  <c:v>386</c:v>
                </c:pt>
              </c:numCache>
            </c:numRef>
          </c:val>
        </c:ser>
        <c:ser>
          <c:idx val="9"/>
          <c:order val="5"/>
          <c:tx>
            <c:strRef>
              <c:f>'Resource Model'!$E$44</c:f>
              <c:strCache>
                <c:ptCount val="1"/>
                <c:pt idx="0">
                  <c:v>Option 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14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t"/>
              <c:showSerName val="1"/>
            </c:dLbl>
            <c:delete val="1"/>
          </c:dLbls>
          <c:cat>
            <c:numRef>
              <c:f>'Resource Model'!$F$45:$CC$45</c:f>
              <c:numCache>
                <c:formatCode>dd\-mmm</c:formatCode>
                <c:ptCount val="76"/>
                <c:pt idx="0">
                  <c:v>39722</c:v>
                </c:pt>
                <c:pt idx="1">
                  <c:v>39729</c:v>
                </c:pt>
                <c:pt idx="2">
                  <c:v>39736</c:v>
                </c:pt>
                <c:pt idx="3">
                  <c:v>39743</c:v>
                </c:pt>
                <c:pt idx="4">
                  <c:v>39750</c:v>
                </c:pt>
                <c:pt idx="5">
                  <c:v>39757</c:v>
                </c:pt>
                <c:pt idx="6">
                  <c:v>39764</c:v>
                </c:pt>
                <c:pt idx="7">
                  <c:v>39771</c:v>
                </c:pt>
                <c:pt idx="8">
                  <c:v>39778</c:v>
                </c:pt>
                <c:pt idx="9">
                  <c:v>39785</c:v>
                </c:pt>
                <c:pt idx="10">
                  <c:v>39792</c:v>
                </c:pt>
                <c:pt idx="11">
                  <c:v>39799</c:v>
                </c:pt>
                <c:pt idx="12">
                  <c:v>39806</c:v>
                </c:pt>
                <c:pt idx="13">
                  <c:v>39813</c:v>
                </c:pt>
                <c:pt idx="14">
                  <c:v>39820</c:v>
                </c:pt>
                <c:pt idx="15">
                  <c:v>39827</c:v>
                </c:pt>
                <c:pt idx="16">
                  <c:v>39834</c:v>
                </c:pt>
                <c:pt idx="17">
                  <c:v>39841</c:v>
                </c:pt>
                <c:pt idx="18">
                  <c:v>39848</c:v>
                </c:pt>
                <c:pt idx="19">
                  <c:v>39855</c:v>
                </c:pt>
                <c:pt idx="20">
                  <c:v>39862</c:v>
                </c:pt>
                <c:pt idx="21">
                  <c:v>39869</c:v>
                </c:pt>
                <c:pt idx="22">
                  <c:v>39876</c:v>
                </c:pt>
                <c:pt idx="23">
                  <c:v>39883</c:v>
                </c:pt>
                <c:pt idx="24">
                  <c:v>39890</c:v>
                </c:pt>
                <c:pt idx="25">
                  <c:v>39897</c:v>
                </c:pt>
                <c:pt idx="26">
                  <c:v>39904</c:v>
                </c:pt>
                <c:pt idx="27">
                  <c:v>39911</c:v>
                </c:pt>
                <c:pt idx="28">
                  <c:v>39918</c:v>
                </c:pt>
                <c:pt idx="29">
                  <c:v>39925</c:v>
                </c:pt>
                <c:pt idx="30">
                  <c:v>39932</c:v>
                </c:pt>
                <c:pt idx="31">
                  <c:v>39939</c:v>
                </c:pt>
                <c:pt idx="32">
                  <c:v>39946</c:v>
                </c:pt>
                <c:pt idx="33">
                  <c:v>39953</c:v>
                </c:pt>
                <c:pt idx="34">
                  <c:v>39960</c:v>
                </c:pt>
                <c:pt idx="35">
                  <c:v>39967</c:v>
                </c:pt>
                <c:pt idx="36">
                  <c:v>39974</c:v>
                </c:pt>
                <c:pt idx="37">
                  <c:v>39981</c:v>
                </c:pt>
                <c:pt idx="38">
                  <c:v>39988</c:v>
                </c:pt>
                <c:pt idx="39">
                  <c:v>39995</c:v>
                </c:pt>
                <c:pt idx="40">
                  <c:v>40002</c:v>
                </c:pt>
                <c:pt idx="41">
                  <c:v>40009</c:v>
                </c:pt>
                <c:pt idx="42">
                  <c:v>40016</c:v>
                </c:pt>
                <c:pt idx="43">
                  <c:v>40023</c:v>
                </c:pt>
                <c:pt idx="44">
                  <c:v>40030</c:v>
                </c:pt>
                <c:pt idx="45">
                  <c:v>40037</c:v>
                </c:pt>
                <c:pt idx="46">
                  <c:v>40044</c:v>
                </c:pt>
                <c:pt idx="47">
                  <c:v>40051</c:v>
                </c:pt>
                <c:pt idx="48">
                  <c:v>40058</c:v>
                </c:pt>
                <c:pt idx="49">
                  <c:v>40065</c:v>
                </c:pt>
                <c:pt idx="50">
                  <c:v>40072</c:v>
                </c:pt>
                <c:pt idx="51">
                  <c:v>40079</c:v>
                </c:pt>
                <c:pt idx="52">
                  <c:v>40086</c:v>
                </c:pt>
                <c:pt idx="53">
                  <c:v>40093</c:v>
                </c:pt>
                <c:pt idx="54">
                  <c:v>40100</c:v>
                </c:pt>
                <c:pt idx="55">
                  <c:v>40107</c:v>
                </c:pt>
                <c:pt idx="56">
                  <c:v>40114</c:v>
                </c:pt>
                <c:pt idx="57">
                  <c:v>40121</c:v>
                </c:pt>
                <c:pt idx="58">
                  <c:v>40128</c:v>
                </c:pt>
                <c:pt idx="59">
                  <c:v>40135</c:v>
                </c:pt>
                <c:pt idx="60">
                  <c:v>40142</c:v>
                </c:pt>
                <c:pt idx="61">
                  <c:v>40149</c:v>
                </c:pt>
                <c:pt idx="62">
                  <c:v>40156</c:v>
                </c:pt>
                <c:pt idx="63">
                  <c:v>40163</c:v>
                </c:pt>
                <c:pt idx="64">
                  <c:v>40170</c:v>
                </c:pt>
                <c:pt idx="65">
                  <c:v>40177</c:v>
                </c:pt>
                <c:pt idx="66">
                  <c:v>40184</c:v>
                </c:pt>
                <c:pt idx="67">
                  <c:v>40191</c:v>
                </c:pt>
                <c:pt idx="68">
                  <c:v>40198</c:v>
                </c:pt>
                <c:pt idx="69">
                  <c:v>40205</c:v>
                </c:pt>
                <c:pt idx="70">
                  <c:v>40212</c:v>
                </c:pt>
                <c:pt idx="71">
                  <c:v>40219</c:v>
                </c:pt>
                <c:pt idx="72">
                  <c:v>40226</c:v>
                </c:pt>
                <c:pt idx="73">
                  <c:v>40233</c:v>
                </c:pt>
                <c:pt idx="74">
                  <c:v>40240</c:v>
                </c:pt>
                <c:pt idx="75">
                  <c:v>40247</c:v>
                </c:pt>
              </c:numCache>
            </c:numRef>
          </c:cat>
          <c:val>
            <c:numRef>
              <c:f>'Resource Model'!$F$44:$CC$44</c:f>
              <c:numCache>
                <c:formatCode>General</c:formatCode>
                <c:ptCount val="76"/>
                <c:pt idx="0">
                  <c:v>511</c:v>
                </c:pt>
                <c:pt idx="1">
                  <c:v>511</c:v>
                </c:pt>
                <c:pt idx="2">
                  <c:v>511</c:v>
                </c:pt>
                <c:pt idx="3">
                  <c:v>511</c:v>
                </c:pt>
                <c:pt idx="4">
                  <c:v>511</c:v>
                </c:pt>
                <c:pt idx="5">
                  <c:v>511</c:v>
                </c:pt>
                <c:pt idx="6">
                  <c:v>511</c:v>
                </c:pt>
                <c:pt idx="7">
                  <c:v>511</c:v>
                </c:pt>
                <c:pt idx="8">
                  <c:v>511</c:v>
                </c:pt>
                <c:pt idx="9">
                  <c:v>511</c:v>
                </c:pt>
                <c:pt idx="10">
                  <c:v>511</c:v>
                </c:pt>
                <c:pt idx="11">
                  <c:v>511</c:v>
                </c:pt>
                <c:pt idx="12">
                  <c:v>511</c:v>
                </c:pt>
                <c:pt idx="13">
                  <c:v>511</c:v>
                </c:pt>
                <c:pt idx="14">
                  <c:v>511</c:v>
                </c:pt>
                <c:pt idx="15">
                  <c:v>511</c:v>
                </c:pt>
                <c:pt idx="16">
                  <c:v>511</c:v>
                </c:pt>
                <c:pt idx="17">
                  <c:v>511</c:v>
                </c:pt>
                <c:pt idx="18">
                  <c:v>511</c:v>
                </c:pt>
                <c:pt idx="19">
                  <c:v>511</c:v>
                </c:pt>
                <c:pt idx="20">
                  <c:v>511</c:v>
                </c:pt>
                <c:pt idx="21">
                  <c:v>511</c:v>
                </c:pt>
                <c:pt idx="22">
                  <c:v>511</c:v>
                </c:pt>
                <c:pt idx="23">
                  <c:v>511</c:v>
                </c:pt>
                <c:pt idx="24">
                  <c:v>511</c:v>
                </c:pt>
                <c:pt idx="25">
                  <c:v>511</c:v>
                </c:pt>
                <c:pt idx="26">
                  <c:v>511</c:v>
                </c:pt>
                <c:pt idx="27">
                  <c:v>511</c:v>
                </c:pt>
                <c:pt idx="28">
                  <c:v>511</c:v>
                </c:pt>
                <c:pt idx="29">
                  <c:v>511</c:v>
                </c:pt>
                <c:pt idx="30">
                  <c:v>511</c:v>
                </c:pt>
                <c:pt idx="31">
                  <c:v>511</c:v>
                </c:pt>
                <c:pt idx="32">
                  <c:v>511</c:v>
                </c:pt>
                <c:pt idx="33">
                  <c:v>511</c:v>
                </c:pt>
                <c:pt idx="34">
                  <c:v>511</c:v>
                </c:pt>
                <c:pt idx="35">
                  <c:v>511</c:v>
                </c:pt>
                <c:pt idx="36">
                  <c:v>511</c:v>
                </c:pt>
                <c:pt idx="37">
                  <c:v>511</c:v>
                </c:pt>
                <c:pt idx="38">
                  <c:v>511</c:v>
                </c:pt>
                <c:pt idx="39">
                  <c:v>511</c:v>
                </c:pt>
                <c:pt idx="40">
                  <c:v>511</c:v>
                </c:pt>
                <c:pt idx="41">
                  <c:v>511</c:v>
                </c:pt>
                <c:pt idx="42">
                  <c:v>511</c:v>
                </c:pt>
                <c:pt idx="43">
                  <c:v>511</c:v>
                </c:pt>
                <c:pt idx="44">
                  <c:v>511</c:v>
                </c:pt>
                <c:pt idx="45">
                  <c:v>511</c:v>
                </c:pt>
                <c:pt idx="46">
                  <c:v>511</c:v>
                </c:pt>
                <c:pt idx="47">
                  <c:v>511</c:v>
                </c:pt>
                <c:pt idx="48">
                  <c:v>511</c:v>
                </c:pt>
                <c:pt idx="49">
                  <c:v>511</c:v>
                </c:pt>
                <c:pt idx="50">
                  <c:v>511</c:v>
                </c:pt>
                <c:pt idx="51">
                  <c:v>511</c:v>
                </c:pt>
                <c:pt idx="52">
                  <c:v>511</c:v>
                </c:pt>
                <c:pt idx="53">
                  <c:v>511</c:v>
                </c:pt>
                <c:pt idx="54">
                  <c:v>511</c:v>
                </c:pt>
                <c:pt idx="55">
                  <c:v>511</c:v>
                </c:pt>
                <c:pt idx="56">
                  <c:v>511</c:v>
                </c:pt>
                <c:pt idx="57">
                  <c:v>511</c:v>
                </c:pt>
                <c:pt idx="58">
                  <c:v>511</c:v>
                </c:pt>
                <c:pt idx="59">
                  <c:v>511</c:v>
                </c:pt>
                <c:pt idx="60">
                  <c:v>511</c:v>
                </c:pt>
                <c:pt idx="61">
                  <c:v>511</c:v>
                </c:pt>
                <c:pt idx="62">
                  <c:v>511</c:v>
                </c:pt>
                <c:pt idx="63">
                  <c:v>511</c:v>
                </c:pt>
                <c:pt idx="64">
                  <c:v>511</c:v>
                </c:pt>
                <c:pt idx="65">
                  <c:v>511</c:v>
                </c:pt>
                <c:pt idx="66">
                  <c:v>511</c:v>
                </c:pt>
                <c:pt idx="67">
                  <c:v>511</c:v>
                </c:pt>
                <c:pt idx="68">
                  <c:v>511</c:v>
                </c:pt>
                <c:pt idx="69">
                  <c:v>511</c:v>
                </c:pt>
                <c:pt idx="70">
                  <c:v>511</c:v>
                </c:pt>
                <c:pt idx="71">
                  <c:v>511</c:v>
                </c:pt>
                <c:pt idx="72">
                  <c:v>511</c:v>
                </c:pt>
                <c:pt idx="73">
                  <c:v>511</c:v>
                </c:pt>
                <c:pt idx="74">
                  <c:v>511</c:v>
                </c:pt>
                <c:pt idx="75">
                  <c:v>511</c:v>
                </c:pt>
              </c:numCache>
            </c:numRef>
          </c:val>
        </c:ser>
        <c:marker val="1"/>
        <c:axId val="73269632"/>
        <c:axId val="73271168"/>
      </c:lineChart>
      <c:dateAx>
        <c:axId val="73269632"/>
        <c:scaling>
          <c:orientation val="minMax"/>
          <c:max val="40142"/>
        </c:scaling>
        <c:axPos val="b"/>
        <c:numFmt formatCode="d/m/yy;@" sourceLinked="0"/>
        <c:minorTickMark val="out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3271168"/>
        <c:crosses val="autoZero"/>
        <c:auto val="1"/>
        <c:lblOffset val="100"/>
      </c:dateAx>
      <c:valAx>
        <c:axId val="73271168"/>
        <c:scaling>
          <c:orientation val="minMax"/>
          <c:max val="2000"/>
        </c:scaling>
        <c:axPos val="l"/>
        <c:majorGridlines/>
        <c:title>
          <c:tx>
            <c:rich>
              <a:bodyPr/>
              <a:lstStyle/>
              <a:p>
                <a:pPr>
                  <a:defRPr lang="en-GB" sz="1600"/>
                </a:pPr>
                <a:r>
                  <a:rPr lang="en-US" sz="1600"/>
                  <a:t>Effort</a:t>
                </a:r>
                <a:r>
                  <a:rPr lang="en-US" sz="1600" baseline="0"/>
                  <a:t> Man Days</a:t>
                </a:r>
                <a:endParaRPr lang="en-US" sz="1600"/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269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619359454937912"/>
          <c:y val="0.12343346727135843"/>
          <c:w val="0.16932356277105157"/>
          <c:h val="0.26747162214896708"/>
        </c:manualLayout>
      </c:layout>
      <c:txPr>
        <a:bodyPr/>
        <a:lstStyle/>
        <a:p>
          <a:pPr>
            <a:defRPr lang="en-GB" sz="1400"/>
          </a:pPr>
          <a:endParaRPr lang="en-US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4488407699037621E-2"/>
          <c:y val="5.1400554097404488E-2"/>
          <c:w val="0.86454068241469995"/>
          <c:h val="0.79822506561679785"/>
        </c:manualLayout>
      </c:layout>
      <c:barChart>
        <c:barDir val="col"/>
        <c:grouping val="clustered"/>
        <c:ser>
          <c:idx val="0"/>
          <c:order val="0"/>
          <c:tx>
            <c:strRef>
              <c:f>'Release Scoping'!$C$118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'Release Scoping'!$B$119:$B$122</c:f>
              <c:strCache>
                <c:ptCount val="4"/>
                <c:pt idx="0">
                  <c:v>Must</c:v>
                </c:pt>
                <c:pt idx="1">
                  <c:v>Should</c:v>
                </c:pt>
                <c:pt idx="2">
                  <c:v>Could</c:v>
                </c:pt>
                <c:pt idx="3">
                  <c:v>Won't</c:v>
                </c:pt>
              </c:strCache>
            </c:strRef>
          </c:cat>
          <c:val>
            <c:numRef>
              <c:f>'Release Scoping'!$C$119:$C$122</c:f>
              <c:numCache>
                <c:formatCode>General</c:formatCode>
                <c:ptCount val="4"/>
                <c:pt idx="0">
                  <c:v>22</c:v>
                </c:pt>
                <c:pt idx="1">
                  <c:v>5</c:v>
                </c:pt>
                <c:pt idx="2">
                  <c:v>9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'Release Scoping'!$D$118</c:f>
              <c:strCache>
                <c:ptCount val="1"/>
                <c:pt idx="0">
                  <c:v>In Scope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'Release Scoping'!$B$119:$B$122</c:f>
              <c:strCache>
                <c:ptCount val="4"/>
                <c:pt idx="0">
                  <c:v>Must</c:v>
                </c:pt>
                <c:pt idx="1">
                  <c:v>Should</c:v>
                </c:pt>
                <c:pt idx="2">
                  <c:v>Could</c:v>
                </c:pt>
                <c:pt idx="3">
                  <c:v>Won't</c:v>
                </c:pt>
              </c:strCache>
            </c:strRef>
          </c:cat>
          <c:val>
            <c:numRef>
              <c:f>'Release Scoping'!$D$119:$D$122</c:f>
              <c:numCache>
                <c:formatCode>General</c:formatCode>
                <c:ptCount val="4"/>
                <c:pt idx="0">
                  <c:v>22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</c:ser>
        <c:axId val="73835648"/>
        <c:axId val="73837184"/>
      </c:barChart>
      <c:catAx>
        <c:axId val="73835648"/>
        <c:scaling>
          <c:orientation val="minMax"/>
        </c:scaling>
        <c:axPos val="b"/>
        <c:numFmt formatCode="General" sourceLinked="1"/>
        <c:tickLblPos val="nextTo"/>
        <c:crossAx val="73837184"/>
        <c:crosses val="autoZero"/>
        <c:auto val="1"/>
        <c:lblAlgn val="ctr"/>
        <c:lblOffset val="100"/>
      </c:catAx>
      <c:valAx>
        <c:axId val="73837184"/>
        <c:scaling>
          <c:orientation val="minMax"/>
        </c:scaling>
        <c:axPos val="l"/>
        <c:majorGridlines/>
        <c:numFmt formatCode="General" sourceLinked="1"/>
        <c:tickLblPos val="nextTo"/>
        <c:crossAx val="7383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25131233595901"/>
          <c:y val="0.28202354913969141"/>
          <c:w val="0.14263757655293091"/>
          <c:h val="0.16743438320210002"/>
        </c:manualLayout>
      </c:layout>
      <c:spPr>
        <a:solidFill>
          <a:schemeClr val="bg1"/>
        </a:solidFill>
      </c:spPr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explosion val="1"/>
          <c:dLbls>
            <c:spPr>
              <a:noFill/>
              <a:ln w="25400">
                <a:noFill/>
              </a:ln>
            </c:spPr>
            <c:showCatName val="1"/>
            <c:showLeaderLines val="1"/>
          </c:dLbls>
          <c:cat>
            <c:strRef>
              <c:f>'Release Scoping'!$H$112:$K$112</c:f>
              <c:strCache>
                <c:ptCount val="4"/>
                <c:pt idx="0">
                  <c:v>Criteria 1</c:v>
                </c:pt>
                <c:pt idx="1">
                  <c:v>Criteria 2</c:v>
                </c:pt>
                <c:pt idx="2">
                  <c:v>Criteria 3</c:v>
                </c:pt>
                <c:pt idx="3">
                  <c:v>Criteria 4</c:v>
                </c:pt>
              </c:strCache>
            </c:strRef>
          </c:cat>
          <c:val>
            <c:numRef>
              <c:f>'Release Scoping'!$H$113:$K$113</c:f>
              <c:numCache>
                <c:formatCode>0</c:formatCode>
                <c:ptCount val="4"/>
                <c:pt idx="0">
                  <c:v>10</c:v>
                </c:pt>
                <c:pt idx="1">
                  <c:v>210.1</c:v>
                </c:pt>
                <c:pt idx="2">
                  <c:v>206.33809523809521</c:v>
                </c:pt>
                <c:pt idx="3">
                  <c:v>208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</c:legend>
    <c:plotVisOnly val="1"/>
    <c:dispBlanksAs val="zero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CatName val="1"/>
            <c:showLeaderLines val="1"/>
          </c:dLbls>
          <c:cat>
            <c:strRef>
              <c:f>'Release Scoping'!$L$112:$R$112</c:f>
              <c:strCache>
                <c:ptCount val="7"/>
                <c:pt idx="0">
                  <c:v>Quality</c:v>
                </c:pt>
                <c:pt idx="1">
                  <c:v>Peformance</c:v>
                </c:pt>
                <c:pt idx="2">
                  <c:v>price reduction</c:v>
                </c:pt>
                <c:pt idx="3">
                  <c:v>Supportability</c:v>
                </c:pt>
                <c:pt idx="4">
                  <c:v>Usability</c:v>
                </c:pt>
                <c:pt idx="5">
                  <c:v>Architecture</c:v>
                </c:pt>
                <c:pt idx="6">
                  <c:v>Final Weighting</c:v>
                </c:pt>
              </c:strCache>
            </c:strRef>
          </c:cat>
          <c:val>
            <c:numRef>
              <c:f>'Release Scoping'!$L$113:$Q$113</c:f>
              <c:numCache>
                <c:formatCode>0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210.1</c:v>
                </c:pt>
                <c:pt idx="4">
                  <c:v>39</c:v>
                </c:pt>
                <c:pt idx="5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/>
    </c:legend>
    <c:plotVisOnly val="1"/>
    <c:dispBlanksAs val="zero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4.0993173776569553E-2"/>
                  <c:y val="5.98825209451437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CatName val="1"/>
            </c:dLbl>
            <c:spPr>
              <a:noFill/>
              <a:ln w="25400">
                <a:noFill/>
              </a:ln>
            </c:spPr>
            <c:showCatName val="1"/>
            <c:showLeaderLines val="1"/>
          </c:dLbls>
          <c:cat>
            <c:strRef>
              <c:f>'Release Scoping'!$S$112:$U$112</c:f>
              <c:strCache>
                <c:ptCount val="3"/>
                <c:pt idx="0">
                  <c:v>Generic</c:v>
                </c:pt>
                <c:pt idx="1">
                  <c:v>Candidate for Accelerated?</c:v>
                </c:pt>
                <c:pt idx="2">
                  <c:v>Candidate for Extended?</c:v>
                </c:pt>
              </c:strCache>
            </c:strRef>
          </c:cat>
          <c:val>
            <c:numRef>
              <c:f>'Release Scoping'!$S$113:$U$113</c:f>
              <c:numCache>
                <c:formatCode>0</c:formatCode>
                <c:ptCount val="3"/>
                <c:pt idx="0">
                  <c:v>291</c:v>
                </c:pt>
                <c:pt idx="1">
                  <c:v>215</c:v>
                </c:pt>
                <c:pt idx="2">
                  <c:v>85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</c:legend>
    <c:plotVisOnly val="1"/>
    <c:dispBlanksAs val="zero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'Release Scoping'!$H$112:$K$112</c:f>
              <c:strCache>
                <c:ptCount val="4"/>
                <c:pt idx="0">
                  <c:v>Criteria 1</c:v>
                </c:pt>
                <c:pt idx="1">
                  <c:v>Criteria 2</c:v>
                </c:pt>
                <c:pt idx="2">
                  <c:v>Criteria 3</c:v>
                </c:pt>
                <c:pt idx="3">
                  <c:v>Criteria 4</c:v>
                </c:pt>
              </c:strCache>
            </c:strRef>
          </c:cat>
          <c:val>
            <c:numRef>
              <c:f>'Release Scoping'!$H$113:$K$113</c:f>
              <c:numCache>
                <c:formatCode>0</c:formatCode>
                <c:ptCount val="4"/>
                <c:pt idx="0">
                  <c:v>10</c:v>
                </c:pt>
                <c:pt idx="1">
                  <c:v>210.1</c:v>
                </c:pt>
                <c:pt idx="2">
                  <c:v>206.33809523809521</c:v>
                </c:pt>
                <c:pt idx="3">
                  <c:v>208</c:v>
                </c:pt>
              </c:numCache>
            </c:numRef>
          </c:val>
        </c:ser>
        <c:axId val="73610752"/>
        <c:axId val="73643520"/>
      </c:radarChart>
      <c:catAx>
        <c:axId val="73610752"/>
        <c:scaling>
          <c:orientation val="minMax"/>
        </c:scaling>
        <c:axPos val="b"/>
        <c:majorGridlines/>
        <c:numFmt formatCode="0%" sourceLinked="1"/>
        <c:tickLblPos val="nextTo"/>
        <c:crossAx val="73643520"/>
        <c:crosses val="autoZero"/>
        <c:lblAlgn val="ctr"/>
        <c:lblOffset val="100"/>
      </c:catAx>
      <c:valAx>
        <c:axId val="73643520"/>
        <c:scaling>
          <c:orientation val="minMax"/>
        </c:scaling>
        <c:axPos val="l"/>
        <c:majorGridlines/>
        <c:numFmt formatCode="0" sourceLinked="1"/>
        <c:majorTickMark val="cross"/>
        <c:tickLblPos val="nextTo"/>
        <c:crossAx val="736107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'Release Scoping'!$L$112:$R$112</c:f>
              <c:strCache>
                <c:ptCount val="7"/>
                <c:pt idx="0">
                  <c:v>Quality</c:v>
                </c:pt>
                <c:pt idx="1">
                  <c:v>Peformance</c:v>
                </c:pt>
                <c:pt idx="2">
                  <c:v>price reduction</c:v>
                </c:pt>
                <c:pt idx="3">
                  <c:v>Supportability</c:v>
                </c:pt>
                <c:pt idx="4">
                  <c:v>Usability</c:v>
                </c:pt>
                <c:pt idx="5">
                  <c:v>Architecture</c:v>
                </c:pt>
                <c:pt idx="6">
                  <c:v>Final Weighting</c:v>
                </c:pt>
              </c:strCache>
            </c:strRef>
          </c:cat>
          <c:val>
            <c:numRef>
              <c:f>'Release Scoping'!$L$113:$Q$113</c:f>
              <c:numCache>
                <c:formatCode>0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210.1</c:v>
                </c:pt>
                <c:pt idx="4">
                  <c:v>39</c:v>
                </c:pt>
                <c:pt idx="5">
                  <c:v>0</c:v>
                </c:pt>
              </c:numCache>
            </c:numRef>
          </c:val>
        </c:ser>
        <c:axId val="73658752"/>
        <c:axId val="73660288"/>
      </c:radarChart>
      <c:catAx>
        <c:axId val="73658752"/>
        <c:scaling>
          <c:orientation val="minMax"/>
        </c:scaling>
        <c:axPos val="b"/>
        <c:majorGridlines/>
        <c:numFmt formatCode="0%" sourceLinked="1"/>
        <c:tickLblPos val="nextTo"/>
        <c:crossAx val="73660288"/>
        <c:crosses val="autoZero"/>
        <c:lblAlgn val="ctr"/>
        <c:lblOffset val="100"/>
      </c:catAx>
      <c:valAx>
        <c:axId val="73660288"/>
        <c:scaling>
          <c:orientation val="minMax"/>
        </c:scaling>
        <c:axPos val="l"/>
        <c:majorGridlines/>
        <c:numFmt formatCode="0" sourceLinked="1"/>
        <c:majorTickMark val="cross"/>
        <c:tickLblPos val="nextTo"/>
        <c:crossAx val="736587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strRef>
              <c:f>'Release Scoping'!$S$112:$U$112</c:f>
              <c:strCache>
                <c:ptCount val="3"/>
                <c:pt idx="0">
                  <c:v>Generic</c:v>
                </c:pt>
                <c:pt idx="1">
                  <c:v>Candidate for Accelerated?</c:v>
                </c:pt>
                <c:pt idx="2">
                  <c:v>Candidate for Extended?</c:v>
                </c:pt>
              </c:strCache>
            </c:strRef>
          </c:cat>
          <c:val>
            <c:numRef>
              <c:f>'Release Scoping'!$S$113:$U$113</c:f>
              <c:numCache>
                <c:formatCode>0</c:formatCode>
                <c:ptCount val="3"/>
                <c:pt idx="0">
                  <c:v>291</c:v>
                </c:pt>
                <c:pt idx="1">
                  <c:v>215</c:v>
                </c:pt>
                <c:pt idx="2">
                  <c:v>85</c:v>
                </c:pt>
              </c:numCache>
            </c:numRef>
          </c:val>
        </c:ser>
        <c:axId val="73697152"/>
        <c:axId val="73705728"/>
      </c:radarChart>
      <c:catAx>
        <c:axId val="73697152"/>
        <c:scaling>
          <c:orientation val="minMax"/>
        </c:scaling>
        <c:axPos val="b"/>
        <c:majorGridlines/>
        <c:numFmt formatCode="0%" sourceLinked="1"/>
        <c:tickLblPos val="nextTo"/>
        <c:crossAx val="73705728"/>
        <c:crosses val="autoZero"/>
        <c:lblAlgn val="ctr"/>
        <c:lblOffset val="100"/>
      </c:catAx>
      <c:valAx>
        <c:axId val="73705728"/>
        <c:scaling>
          <c:orientation val="minMax"/>
        </c:scaling>
        <c:axPos val="l"/>
        <c:majorGridlines/>
        <c:numFmt formatCode="0" sourceLinked="1"/>
        <c:majorTickMark val="cross"/>
        <c:tickLblPos val="nextTo"/>
        <c:crossAx val="73697152"/>
        <c:crosses val="autoZero"/>
        <c:crossBetween val="between"/>
      </c:valAx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534686213003858"/>
          <c:y val="4.8309294671499393E-2"/>
          <c:w val="0.8427130358705166"/>
          <c:h val="0.89353014206557513"/>
        </c:manualLayout>
      </c:layout>
      <c:scatterChart>
        <c:scatterStyle val="lineMarker"/>
        <c:ser>
          <c:idx val="0"/>
          <c:order val="0"/>
          <c:tx>
            <c:strRef>
              <c:f>'Release Scoping'!$B$10</c:f>
              <c:strCache>
                <c:ptCount val="1"/>
                <c:pt idx="0">
                  <c:v>Feature 1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SerName val="1"/>
            </c:dLbl>
            <c:spPr>
              <a:noFill/>
              <a:ln w="25400">
                <a:noFill/>
              </a:ln>
            </c:spPr>
            <c:showVal val="1"/>
            <c:showSerName val="1"/>
          </c:dLbls>
          <c:xVal>
            <c:numRef>
              <c:f>'Release Scoping'!$D$10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'Release Scoping'!$R$10</c:f>
              <c:numCache>
                <c:formatCode>0.0</c:formatCode>
                <c:ptCount val="1"/>
                <c:pt idx="0">
                  <c:v>492.22222222222223</c:v>
                </c:pt>
              </c:numCache>
            </c:numRef>
          </c:yVal>
        </c:ser>
        <c:ser>
          <c:idx val="1"/>
          <c:order val="1"/>
          <c:tx>
            <c:strRef>
              <c:f>'Release Scoping'!$B$11</c:f>
              <c:strCache>
                <c:ptCount val="1"/>
                <c:pt idx="0">
                  <c:v>Feature 2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Scoping'!$D$11</c:f>
              <c:numCache>
                <c:formatCode>General</c:formatCode>
                <c:ptCount val="1"/>
                <c:pt idx="0">
                  <c:v>80</c:v>
                </c:pt>
              </c:numCache>
            </c:numRef>
          </c:xVal>
          <c:yVal>
            <c:numRef>
              <c:f>'Release Scoping'!$R$11</c:f>
              <c:numCache>
                <c:formatCode>0.0</c:formatCode>
                <c:ptCount val="1"/>
                <c:pt idx="0">
                  <c:v>487.77777777777777</c:v>
                </c:pt>
              </c:numCache>
            </c:numRef>
          </c:yVal>
        </c:ser>
        <c:ser>
          <c:idx val="2"/>
          <c:order val="2"/>
          <c:tx>
            <c:strRef>
              <c:f>'Release Scoping'!$B$12</c:f>
              <c:strCache>
                <c:ptCount val="1"/>
                <c:pt idx="0">
                  <c:v>Feature 3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Scoping'!$D$12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Scoping'!$R$12</c:f>
              <c:numCache>
                <c:formatCode>0.0</c:formatCode>
                <c:ptCount val="1"/>
                <c:pt idx="0">
                  <c:v>545.55555555555554</c:v>
                </c:pt>
              </c:numCache>
            </c:numRef>
          </c:yVal>
        </c:ser>
        <c:ser>
          <c:idx val="3"/>
          <c:order val="3"/>
          <c:tx>
            <c:strRef>
              <c:f>'Release Scoping'!$B$13</c:f>
              <c:strCache>
                <c:ptCount val="1"/>
                <c:pt idx="0">
                  <c:v>Feature 4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Scoping'!$D$13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'Release Scoping'!$R$13</c:f>
              <c:numCache>
                <c:formatCode>0.0</c:formatCode>
                <c:ptCount val="1"/>
                <c:pt idx="0">
                  <c:v>476.66666666666663</c:v>
                </c:pt>
              </c:numCache>
            </c:numRef>
          </c:yVal>
        </c:ser>
        <c:ser>
          <c:idx val="4"/>
          <c:order val="4"/>
          <c:tx>
            <c:strRef>
              <c:f>'Release Scoping'!$B$14</c:f>
              <c:strCache>
                <c:ptCount val="1"/>
                <c:pt idx="0">
                  <c:v>Feature 5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Scoping'!$R$14</c:f>
              <c:numCache>
                <c:formatCode>0.0</c:formatCode>
                <c:ptCount val="1"/>
                <c:pt idx="0">
                  <c:v>558.33333333333326</c:v>
                </c:pt>
              </c:numCache>
            </c:numRef>
          </c:yVal>
        </c:ser>
        <c:ser>
          <c:idx val="5"/>
          <c:order val="5"/>
          <c:tx>
            <c:strRef>
              <c:f>'Release Scoping'!$B$15</c:f>
              <c:strCache>
                <c:ptCount val="1"/>
                <c:pt idx="0">
                  <c:v>Feature 6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Scoping'!$D$15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'Release Scoping'!$R$15</c:f>
              <c:numCache>
                <c:formatCode>0.0</c:formatCode>
                <c:ptCount val="1"/>
                <c:pt idx="0">
                  <c:v>458.33333333333331</c:v>
                </c:pt>
              </c:numCache>
            </c:numRef>
          </c:yVal>
        </c:ser>
        <c:ser>
          <c:idx val="6"/>
          <c:order val="6"/>
          <c:tx>
            <c:strRef>
              <c:f>'Release Scoping'!$B$16</c:f>
              <c:strCache>
                <c:ptCount val="1"/>
                <c:pt idx="0">
                  <c:v>Feature 7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Scoping'!$D$16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Scoping'!$R$16</c:f>
              <c:numCache>
                <c:formatCode>0.0</c:formatCode>
                <c:ptCount val="1"/>
                <c:pt idx="0">
                  <c:v>426.66666666666663</c:v>
                </c:pt>
              </c:numCache>
            </c:numRef>
          </c:yVal>
        </c:ser>
        <c:ser>
          <c:idx val="7"/>
          <c:order val="7"/>
          <c:tx>
            <c:strRef>
              <c:f>'Release Scoping'!$B$17</c:f>
              <c:strCache>
                <c:ptCount val="1"/>
                <c:pt idx="0">
                  <c:v>Feature 8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Scoping'!$D$17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Scoping'!$R$17</c:f>
              <c:numCache>
                <c:formatCode>0.0</c:formatCode>
                <c:ptCount val="1"/>
                <c:pt idx="0">
                  <c:v>432.5</c:v>
                </c:pt>
              </c:numCache>
            </c:numRef>
          </c:yVal>
        </c:ser>
        <c:ser>
          <c:idx val="8"/>
          <c:order val="8"/>
          <c:tx>
            <c:strRef>
              <c:f>'Release Scoping'!$B$18</c:f>
              <c:strCache>
                <c:ptCount val="1"/>
                <c:pt idx="0">
                  <c:v>Feature 9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Scoping'!$D$18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Scoping'!$R$18</c:f>
              <c:numCache>
                <c:formatCode>0.0</c:formatCode>
                <c:ptCount val="1"/>
                <c:pt idx="0">
                  <c:v>455.55555555555554</c:v>
                </c:pt>
              </c:numCache>
            </c:numRef>
          </c:yVal>
        </c:ser>
        <c:ser>
          <c:idx val="9"/>
          <c:order val="9"/>
          <c:tx>
            <c:strRef>
              <c:f>'Release Scoping'!$B$19</c:f>
              <c:strCache>
                <c:ptCount val="1"/>
                <c:pt idx="0">
                  <c:v>Feature 10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Scoping'!$D$19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Scoping'!$R$19</c:f>
              <c:numCache>
                <c:formatCode>0.0</c:formatCode>
                <c:ptCount val="1"/>
                <c:pt idx="0">
                  <c:v>410</c:v>
                </c:pt>
              </c:numCache>
            </c:numRef>
          </c:yVal>
        </c:ser>
        <c:ser>
          <c:idx val="10"/>
          <c:order val="10"/>
          <c:tx>
            <c:strRef>
              <c:f>'Release Scoping'!$B$20</c:f>
              <c:strCache>
                <c:ptCount val="1"/>
                <c:pt idx="0">
                  <c:v>Feature 11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Scoping'!$D$20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Scoping'!$R$20</c:f>
              <c:numCache>
                <c:formatCode>0.0</c:formatCode>
                <c:ptCount val="1"/>
                <c:pt idx="0">
                  <c:v>428</c:v>
                </c:pt>
              </c:numCache>
            </c:numRef>
          </c:yVal>
        </c:ser>
        <c:ser>
          <c:idx val="11"/>
          <c:order val="11"/>
          <c:tx>
            <c:strRef>
              <c:f>'Release Scoping'!$B$21</c:f>
              <c:strCache>
                <c:ptCount val="1"/>
                <c:pt idx="0">
                  <c:v>Feature 12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Scoping'!$D$21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Scoping'!$R$21</c:f>
              <c:numCache>
                <c:formatCode>0.0</c:formatCode>
                <c:ptCount val="1"/>
                <c:pt idx="0">
                  <c:v>396</c:v>
                </c:pt>
              </c:numCache>
            </c:numRef>
          </c:yVal>
        </c:ser>
        <c:ser>
          <c:idx val="12"/>
          <c:order val="12"/>
          <c:tx>
            <c:strRef>
              <c:f>'Release Scoping'!$B$22</c:f>
              <c:strCache>
                <c:ptCount val="1"/>
                <c:pt idx="0">
                  <c:v>Feature 13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Scoping'!$D$22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Scoping'!$R$22</c:f>
              <c:numCache>
                <c:formatCode>0.0</c:formatCode>
                <c:ptCount val="1"/>
                <c:pt idx="0">
                  <c:v>433.33333333333331</c:v>
                </c:pt>
              </c:numCache>
            </c:numRef>
          </c:yVal>
        </c:ser>
        <c:ser>
          <c:idx val="13"/>
          <c:order val="13"/>
          <c:tx>
            <c:strRef>
              <c:f>'Release Scoping'!$B$23</c:f>
              <c:strCache>
                <c:ptCount val="1"/>
                <c:pt idx="0">
                  <c:v>Feature 14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Scoping'!$D$23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'Release Scoping'!$R$23</c:f>
              <c:numCache>
                <c:formatCode>0.0</c:formatCode>
                <c:ptCount val="1"/>
                <c:pt idx="0">
                  <c:v>448.75</c:v>
                </c:pt>
              </c:numCache>
            </c:numRef>
          </c:yVal>
        </c:ser>
        <c:ser>
          <c:idx val="14"/>
          <c:order val="14"/>
          <c:tx>
            <c:strRef>
              <c:f>'Release Scoping'!$B$24</c:f>
              <c:strCache>
                <c:ptCount val="1"/>
                <c:pt idx="0">
                  <c:v>Feature 15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Scoping'!$R$24</c:f>
              <c:numCache>
                <c:formatCode>0.0</c:formatCode>
                <c:ptCount val="1"/>
                <c:pt idx="0">
                  <c:v>390</c:v>
                </c:pt>
              </c:numCache>
            </c:numRef>
          </c:yVal>
        </c:ser>
        <c:ser>
          <c:idx val="15"/>
          <c:order val="15"/>
          <c:tx>
            <c:strRef>
              <c:f>'Release Scoping'!$B$25</c:f>
              <c:strCache>
                <c:ptCount val="1"/>
                <c:pt idx="0">
                  <c:v>Feature 16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Scoping'!$D$25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Scoping'!$R$25</c:f>
              <c:numCache>
                <c:formatCode>0.0</c:formatCode>
                <c:ptCount val="1"/>
                <c:pt idx="0">
                  <c:v>382.22222222222223</c:v>
                </c:pt>
              </c:numCache>
            </c:numRef>
          </c:yVal>
        </c:ser>
        <c:ser>
          <c:idx val="16"/>
          <c:order val="16"/>
          <c:tx>
            <c:strRef>
              <c:f>'Release Scoping'!$B$26</c:f>
              <c:strCache>
                <c:ptCount val="1"/>
                <c:pt idx="0">
                  <c:v>Feature 17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'Release Scoping'!$R$26</c:f>
              <c:numCache>
                <c:formatCode>0.0</c:formatCode>
                <c:ptCount val="1"/>
                <c:pt idx="0">
                  <c:v>333.33333333333337</c:v>
                </c:pt>
              </c:numCache>
            </c:numRef>
          </c:yVal>
        </c:ser>
        <c:ser>
          <c:idx val="18"/>
          <c:order val="17"/>
          <c:tx>
            <c:strRef>
              <c:f>'Release Scoping'!$B$27</c:f>
              <c:strCache>
                <c:ptCount val="1"/>
                <c:pt idx="0">
                  <c:v>Feature 18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Scoping'!$D$27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Scoping'!$R$27</c:f>
              <c:numCache>
                <c:formatCode>0.0</c:formatCode>
                <c:ptCount val="1"/>
                <c:pt idx="0">
                  <c:v>305</c:v>
                </c:pt>
              </c:numCache>
            </c:numRef>
          </c:yVal>
        </c:ser>
        <c:ser>
          <c:idx val="17"/>
          <c:order val="18"/>
          <c:tx>
            <c:strRef>
              <c:f>'Release Scoping'!$B$28</c:f>
              <c:strCache>
                <c:ptCount val="1"/>
                <c:pt idx="0">
                  <c:v>Feature 19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Scoping'!$D$28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Scoping'!$R$28</c:f>
              <c:numCache>
                <c:formatCode>0.0</c:formatCode>
                <c:ptCount val="1"/>
                <c:pt idx="0">
                  <c:v>381.11111111111109</c:v>
                </c:pt>
              </c:numCache>
            </c:numRef>
          </c:yVal>
        </c:ser>
        <c:ser>
          <c:idx val="19"/>
          <c:order val="19"/>
          <c:tx>
            <c:strRef>
              <c:f>'Release Scoping'!$B$29</c:f>
              <c:strCache>
                <c:ptCount val="1"/>
                <c:pt idx="0">
                  <c:v>Feature 20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Scoping'!$D$29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Scoping'!$R$29</c:f>
              <c:numCache>
                <c:formatCode>0.0</c:formatCode>
                <c:ptCount val="1"/>
                <c:pt idx="0">
                  <c:v>396.11111111111109</c:v>
                </c:pt>
              </c:numCache>
            </c:numRef>
          </c:yVal>
        </c:ser>
        <c:ser>
          <c:idx val="20"/>
          <c:order val="20"/>
          <c:tx>
            <c:strRef>
              <c:f>'Release Scoping'!$B$30</c:f>
              <c:strCache>
                <c:ptCount val="1"/>
                <c:pt idx="0">
                  <c:v>Feature 21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Scoping'!$D$30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Scoping'!$R$30</c:f>
              <c:numCache>
                <c:formatCode>0.0</c:formatCode>
                <c:ptCount val="1"/>
                <c:pt idx="0">
                  <c:v>332.22222222222223</c:v>
                </c:pt>
              </c:numCache>
            </c:numRef>
          </c:yVal>
        </c:ser>
        <c:ser>
          <c:idx val="21"/>
          <c:order val="21"/>
          <c:tx>
            <c:strRef>
              <c:f>'Release Scoping'!$B$31</c:f>
              <c:strCache>
                <c:ptCount val="1"/>
                <c:pt idx="0">
                  <c:v>Feature 22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Scoping'!$D$31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Scoping'!$R$31</c:f>
              <c:numCache>
                <c:formatCode>0.0</c:formatCode>
                <c:ptCount val="1"/>
                <c:pt idx="0">
                  <c:v>368.88888888888891</c:v>
                </c:pt>
              </c:numCache>
            </c:numRef>
          </c:yVal>
        </c:ser>
        <c:ser>
          <c:idx val="22"/>
          <c:order val="22"/>
          <c:tx>
            <c:strRef>
              <c:f>'Release Scoping'!$B$32</c:f>
              <c:strCache>
                <c:ptCount val="1"/>
                <c:pt idx="0">
                  <c:v>Feature 23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Scoping'!$D$32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'Release Scoping'!$R$32</c:f>
              <c:numCache>
                <c:formatCode>0.0</c:formatCode>
                <c:ptCount val="1"/>
                <c:pt idx="0">
                  <c:v>338.75</c:v>
                </c:pt>
              </c:numCache>
            </c:numRef>
          </c:yVal>
        </c:ser>
        <c:ser>
          <c:idx val="23"/>
          <c:order val="23"/>
          <c:tx>
            <c:strRef>
              <c:f>'Release Scoping'!$B$33</c:f>
              <c:strCache>
                <c:ptCount val="1"/>
                <c:pt idx="0">
                  <c:v>Feature 24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Scoping'!$D$34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'Release Scoping'!$R$33</c:f>
              <c:numCache>
                <c:formatCode>0.0</c:formatCode>
                <c:ptCount val="1"/>
                <c:pt idx="0">
                  <c:v>285.55555555555554</c:v>
                </c:pt>
              </c:numCache>
            </c:numRef>
          </c:yVal>
        </c:ser>
        <c:ser>
          <c:idx val="24"/>
          <c:order val="24"/>
          <c:tx>
            <c:strRef>
              <c:f>'Release Scoping'!$B$34</c:f>
              <c:strCache>
                <c:ptCount val="1"/>
                <c:pt idx="0">
                  <c:v>Feature 25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Scoping'!$D$34</c:f>
              <c:numCache>
                <c:formatCode>General</c:formatCode>
                <c:ptCount val="1"/>
                <c:pt idx="0">
                  <c:v>40</c:v>
                </c:pt>
              </c:numCache>
            </c:numRef>
          </c:xVal>
          <c:yVal>
            <c:numRef>
              <c:f>'Release Scoping'!$R$34</c:f>
              <c:numCache>
                <c:formatCode>0.0</c:formatCode>
                <c:ptCount val="1"/>
                <c:pt idx="0">
                  <c:v>280</c:v>
                </c:pt>
              </c:numCache>
            </c:numRef>
          </c:yVal>
        </c:ser>
        <c:ser>
          <c:idx val="25"/>
          <c:order val="25"/>
          <c:tx>
            <c:strRef>
              <c:f>'Release Scoping'!$B$35</c:f>
              <c:strCache>
                <c:ptCount val="1"/>
                <c:pt idx="0">
                  <c:v>Feature 26</c:v>
                </c:pt>
              </c:strCache>
            </c:strRef>
          </c:tx>
          <c:xVal>
            <c:numRef>
              <c:f>'Release Scoping'!$D$35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Scoping'!$R$35</c:f>
              <c:numCache>
                <c:formatCode>0.0</c:formatCode>
                <c:ptCount val="1"/>
                <c:pt idx="0">
                  <c:v>350</c:v>
                </c:pt>
              </c:numCache>
            </c:numRef>
          </c:yVal>
        </c:ser>
        <c:ser>
          <c:idx val="26"/>
          <c:order val="26"/>
          <c:tx>
            <c:strRef>
              <c:f>'Release Scoping'!$B$36</c:f>
              <c:strCache>
                <c:ptCount val="1"/>
                <c:pt idx="0">
                  <c:v>Feature 27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Scoping'!$D$36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Scoping'!$R$36</c:f>
              <c:numCache>
                <c:formatCode>0.0</c:formatCode>
                <c:ptCount val="1"/>
                <c:pt idx="0">
                  <c:v>301.66666666666669</c:v>
                </c:pt>
              </c:numCache>
            </c:numRef>
          </c:yVal>
        </c:ser>
        <c:ser>
          <c:idx val="27"/>
          <c:order val="27"/>
          <c:tx>
            <c:strRef>
              <c:f>'Release Scoping'!$B$37</c:f>
              <c:strCache>
                <c:ptCount val="1"/>
                <c:pt idx="0">
                  <c:v>Feature 28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Scoping'!$D$37</c:f>
              <c:numCache>
                <c:formatCode>General</c:formatCode>
                <c:ptCount val="1"/>
              </c:numCache>
            </c:numRef>
          </c:xVal>
          <c:yVal>
            <c:numRef>
              <c:f>'Release Scoping'!$R$37</c:f>
              <c:numCache>
                <c:formatCode>0.0</c:formatCode>
                <c:ptCount val="1"/>
                <c:pt idx="0">
                  <c:v>343.33333333333337</c:v>
                </c:pt>
              </c:numCache>
            </c:numRef>
          </c:yVal>
        </c:ser>
        <c:ser>
          <c:idx val="28"/>
          <c:order val="28"/>
          <c:tx>
            <c:strRef>
              <c:f>'Release Scoping'!$B$38</c:f>
              <c:strCache>
                <c:ptCount val="1"/>
                <c:pt idx="0">
                  <c:v>Feature 29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Scoping'!$D$38</c:f>
              <c:numCache>
                <c:formatCode>General</c:formatCode>
                <c:ptCount val="1"/>
              </c:numCache>
            </c:numRef>
          </c:xVal>
          <c:yVal>
            <c:numRef>
              <c:f>'Release Scoping'!$R$38</c:f>
              <c:numCache>
                <c:formatCode>0.0</c:formatCode>
                <c:ptCount val="1"/>
                <c:pt idx="0">
                  <c:v>243.33333333333331</c:v>
                </c:pt>
              </c:numCache>
            </c:numRef>
          </c:yVal>
        </c:ser>
        <c:ser>
          <c:idx val="29"/>
          <c:order val="29"/>
          <c:tx>
            <c:strRef>
              <c:f>'Release Scoping'!$B$39</c:f>
              <c:strCache>
                <c:ptCount val="1"/>
                <c:pt idx="0">
                  <c:v>Feature 30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Scoping'!$D$39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Scoping'!$R$39</c:f>
              <c:numCache>
                <c:formatCode>0.0</c:formatCode>
                <c:ptCount val="1"/>
                <c:pt idx="0">
                  <c:v>270.71428571428572</c:v>
                </c:pt>
              </c:numCache>
            </c:numRef>
          </c:yVal>
        </c:ser>
        <c:ser>
          <c:idx val="30"/>
          <c:order val="30"/>
          <c:tx>
            <c:strRef>
              <c:f>'Release Scoping'!$B$40</c:f>
              <c:strCache>
                <c:ptCount val="1"/>
                <c:pt idx="0">
                  <c:v>Feature 31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Scoping'!$D$40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Scoping'!$R$40</c:f>
              <c:numCache>
                <c:formatCode>0.0</c:formatCode>
                <c:ptCount val="1"/>
                <c:pt idx="0">
                  <c:v>265</c:v>
                </c:pt>
              </c:numCache>
            </c:numRef>
          </c:yVal>
        </c:ser>
        <c:ser>
          <c:idx val="31"/>
          <c:order val="31"/>
          <c:tx>
            <c:strRef>
              <c:f>'Release Scoping'!$B$41</c:f>
              <c:strCache>
                <c:ptCount val="1"/>
                <c:pt idx="0">
                  <c:v>Feature 32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Scoping'!$D$41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Scoping'!$R$41</c:f>
              <c:numCache>
                <c:formatCode>0.0</c:formatCode>
                <c:ptCount val="1"/>
                <c:pt idx="0">
                  <c:v>262.85714285714289</c:v>
                </c:pt>
              </c:numCache>
            </c:numRef>
          </c:yVal>
        </c:ser>
        <c:ser>
          <c:idx val="32"/>
          <c:order val="32"/>
          <c:tx>
            <c:strRef>
              <c:f>'Release Scoping'!$B$42</c:f>
              <c:strCache>
                <c:ptCount val="1"/>
                <c:pt idx="0">
                  <c:v>Feature 33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Scoping'!$D$42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Scoping'!$R$42</c:f>
              <c:numCache>
                <c:formatCode>0.0</c:formatCode>
                <c:ptCount val="1"/>
                <c:pt idx="0">
                  <c:v>343.88888888888891</c:v>
                </c:pt>
              </c:numCache>
            </c:numRef>
          </c:yVal>
        </c:ser>
        <c:ser>
          <c:idx val="33"/>
          <c:order val="33"/>
          <c:tx>
            <c:strRef>
              <c:f>'Release Scoping'!$B$43</c:f>
              <c:strCache>
                <c:ptCount val="1"/>
                <c:pt idx="0">
                  <c:v>Feature 34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Scoping'!$D$43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Scoping'!$R$43</c:f>
              <c:numCache>
                <c:formatCode>0.0</c:formatCode>
                <c:ptCount val="1"/>
                <c:pt idx="0">
                  <c:v>305</c:v>
                </c:pt>
              </c:numCache>
            </c:numRef>
          </c:yVal>
        </c:ser>
        <c:ser>
          <c:idx val="34"/>
          <c:order val="34"/>
          <c:tx>
            <c:strRef>
              <c:f>'Release Scoping'!$B$44</c:f>
              <c:strCache>
                <c:ptCount val="1"/>
                <c:pt idx="0">
                  <c:v>Feature 35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Scoping'!$R$44</c:f>
              <c:numCache>
                <c:formatCode>0.0</c:formatCode>
                <c:ptCount val="1"/>
                <c:pt idx="0">
                  <c:v>250</c:v>
                </c:pt>
              </c:numCache>
            </c:numRef>
          </c:yVal>
        </c:ser>
        <c:ser>
          <c:idx val="35"/>
          <c:order val="35"/>
          <c:tx>
            <c:strRef>
              <c:f>'Release Scoping'!$B$45</c:f>
              <c:strCache>
                <c:ptCount val="1"/>
                <c:pt idx="0">
                  <c:v>Feature 36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Scoping'!$R$45</c:f>
              <c:numCache>
                <c:formatCode>0.0</c:formatCode>
                <c:ptCount val="1"/>
                <c:pt idx="0">
                  <c:v>296.25</c:v>
                </c:pt>
              </c:numCache>
            </c:numRef>
          </c:yVal>
        </c:ser>
        <c:ser>
          <c:idx val="36"/>
          <c:order val="36"/>
          <c:tx>
            <c:strRef>
              <c:f>'Release Scoping'!$B$46</c:f>
              <c:strCache>
                <c:ptCount val="1"/>
                <c:pt idx="0">
                  <c:v>Feature 37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Scoping'!$D$46</c:f>
              <c:numCache>
                <c:formatCode>General</c:formatCode>
                <c:ptCount val="1"/>
              </c:numCache>
            </c:numRef>
          </c:xVal>
          <c:yVal>
            <c:numRef>
              <c:f>'Release Scoping'!$R$46</c:f>
              <c:numCache>
                <c:formatCode>0.0</c:formatCode>
                <c:ptCount val="1"/>
                <c:pt idx="0">
                  <c:v>255</c:v>
                </c:pt>
              </c:numCache>
            </c:numRef>
          </c:yVal>
        </c:ser>
        <c:ser>
          <c:idx val="37"/>
          <c:order val="37"/>
          <c:tx>
            <c:strRef>
              <c:f>'Release Scoping'!$B$47</c:f>
              <c:strCache>
                <c:ptCount val="1"/>
                <c:pt idx="0">
                  <c:v>Feature 38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Scoping'!$D$47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Scoping'!$R$47</c:f>
              <c:numCache>
                <c:formatCode>0.0</c:formatCode>
                <c:ptCount val="1"/>
                <c:pt idx="0">
                  <c:v>212.5</c:v>
                </c:pt>
              </c:numCache>
            </c:numRef>
          </c:yVal>
        </c:ser>
        <c:ser>
          <c:idx val="38"/>
          <c:order val="38"/>
          <c:tx>
            <c:strRef>
              <c:f>'Release Scoping'!$B$48</c:f>
              <c:strCache>
                <c:ptCount val="1"/>
                <c:pt idx="0">
                  <c:v>Feature 39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Scoping'!$D$48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'Release Scoping'!$R$48</c:f>
              <c:numCache>
                <c:formatCode>0.0</c:formatCode>
                <c:ptCount val="1"/>
                <c:pt idx="0">
                  <c:v>257.5</c:v>
                </c:pt>
              </c:numCache>
            </c:numRef>
          </c:yVal>
        </c:ser>
        <c:ser>
          <c:idx val="39"/>
          <c:order val="39"/>
          <c:tx>
            <c:strRef>
              <c:f>'Release Scoping'!$B$49</c:f>
              <c:strCache>
                <c:ptCount val="1"/>
                <c:pt idx="0">
                  <c:v>Feature 40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Scoping'!$D$49</c:f>
              <c:numCache>
                <c:formatCode>General</c:formatCode>
                <c:ptCount val="1"/>
              </c:numCache>
            </c:numRef>
          </c:xVal>
          <c:yVal>
            <c:numRef>
              <c:f>'Release Scoping'!$R$49</c:f>
              <c:numCache>
                <c:formatCode>0.0</c:formatCode>
                <c:ptCount val="1"/>
                <c:pt idx="0">
                  <c:v>245.71428571428572</c:v>
                </c:pt>
              </c:numCache>
            </c:numRef>
          </c:yVal>
        </c:ser>
        <c:ser>
          <c:idx val="40"/>
          <c:order val="40"/>
          <c:tx>
            <c:strRef>
              <c:f>'Release Scoping'!$B$49</c:f>
              <c:strCache>
                <c:ptCount val="1"/>
                <c:pt idx="0">
                  <c:v>Feature 40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Scoping'!$D$49</c:f>
              <c:numCache>
                <c:formatCode>General</c:formatCode>
                <c:ptCount val="1"/>
              </c:numCache>
            </c:numRef>
          </c:xVal>
          <c:yVal>
            <c:numRef>
              <c:f>'Release Scoping'!$R$49</c:f>
              <c:numCache>
                <c:formatCode>0.0</c:formatCode>
                <c:ptCount val="1"/>
                <c:pt idx="0">
                  <c:v>245.71428571428572</c:v>
                </c:pt>
              </c:numCache>
            </c:numRef>
          </c:yVal>
        </c:ser>
        <c:ser>
          <c:idx val="41"/>
          <c:order val="41"/>
          <c:tx>
            <c:strRef>
              <c:f>'Release Scoping'!$B$50</c:f>
              <c:strCache>
                <c:ptCount val="1"/>
                <c:pt idx="0">
                  <c:v>Feature 41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xVal>
            <c:numRef>
              <c:f>'Release Scoping'!$D$50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Scoping'!$R$50</c:f>
              <c:numCache>
                <c:formatCode>0.0</c:formatCode>
                <c:ptCount val="1"/>
                <c:pt idx="0">
                  <c:v>230</c:v>
                </c:pt>
              </c:numCache>
            </c:numRef>
          </c:yVal>
        </c:ser>
        <c:ser>
          <c:idx val="42"/>
          <c:order val="42"/>
          <c:tx>
            <c:strRef>
              <c:f>'Release Scoping'!$B$51</c:f>
              <c:strCache>
                <c:ptCount val="1"/>
                <c:pt idx="0">
                  <c:v>Feature 42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Scoping'!$D$51</c:f>
              <c:numCache>
                <c:formatCode>General</c:formatCode>
                <c:ptCount val="1"/>
              </c:numCache>
            </c:numRef>
          </c:xVal>
          <c:yVal>
            <c:numRef>
              <c:f>'Release Scoping'!$R$51</c:f>
              <c:numCache>
                <c:formatCode>0.0</c:formatCode>
                <c:ptCount val="1"/>
                <c:pt idx="0">
                  <c:v>236.25</c:v>
                </c:pt>
              </c:numCache>
            </c:numRef>
          </c:yVal>
        </c:ser>
        <c:ser>
          <c:idx val="43"/>
          <c:order val="43"/>
          <c:tx>
            <c:strRef>
              <c:f>'Release Scoping'!$B$52</c:f>
              <c:strCache>
                <c:ptCount val="1"/>
                <c:pt idx="0">
                  <c:v>Feature 43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Scoping'!$D$52</c:f>
              <c:numCache>
                <c:formatCode>General</c:formatCode>
                <c:ptCount val="1"/>
              </c:numCache>
            </c:numRef>
          </c:xVal>
          <c:yVal>
            <c:numRef>
              <c:f>'Release Scoping'!$R$52</c:f>
              <c:numCache>
                <c:formatCode>0.0</c:formatCode>
                <c:ptCount val="1"/>
                <c:pt idx="0">
                  <c:v>212.5</c:v>
                </c:pt>
              </c:numCache>
            </c:numRef>
          </c:yVal>
        </c:ser>
        <c:ser>
          <c:idx val="44"/>
          <c:order val="44"/>
          <c:tx>
            <c:strRef>
              <c:f>'Release Scoping'!$B$53</c:f>
              <c:strCache>
                <c:ptCount val="1"/>
                <c:pt idx="0">
                  <c:v>Feature 44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Scoping'!$D$53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Scoping'!$R$53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45"/>
          <c:order val="45"/>
          <c:tx>
            <c:strRef>
              <c:f>'Release Scoping'!$B$54</c:f>
              <c:strCache>
                <c:ptCount val="1"/>
                <c:pt idx="0">
                  <c:v>Feature 45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'Release Scoping'!$R$54</c:f>
              <c:numCache>
                <c:formatCode>0.0</c:formatCode>
                <c:ptCount val="1"/>
                <c:pt idx="0">
                  <c:v>50</c:v>
                </c:pt>
              </c:numCache>
            </c:numRef>
          </c:yVal>
        </c:ser>
        <c:ser>
          <c:idx val="46"/>
          <c:order val="46"/>
          <c:tx>
            <c:strRef>
              <c:f>'Release Scoping'!$B$55</c:f>
              <c:strCache>
                <c:ptCount val="1"/>
                <c:pt idx="0">
                  <c:v>Feature 46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Scoping'!$D$55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Scoping'!$R$55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47"/>
          <c:order val="47"/>
          <c:tx>
            <c:strRef>
              <c:f>'Release Scoping'!$B$56</c:f>
              <c:strCache>
                <c:ptCount val="1"/>
                <c:pt idx="0">
                  <c:v>Feature 47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Scoping'!$D$56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'Release Scoping'!$R$56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48"/>
          <c:order val="48"/>
          <c:tx>
            <c:strRef>
              <c:f>'Release Scoping'!$B$57</c:f>
              <c:strCache>
                <c:ptCount val="1"/>
                <c:pt idx="0">
                  <c:v>Feature 48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Scoping'!$R$57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49"/>
          <c:order val="49"/>
          <c:tx>
            <c:strRef>
              <c:f>'Release Scoping'!$B$58</c:f>
              <c:strCache>
                <c:ptCount val="1"/>
                <c:pt idx="0">
                  <c:v>Feature 49</c:v>
                </c:pt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Scoping'!$D$58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Scoping'!$R$58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0"/>
          <c:order val="50"/>
          <c:tx>
            <c:strRef>
              <c:f>'Release Scoping'!$B$59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Scoping'!$D$59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Scoping'!$R$59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1"/>
          <c:order val="51"/>
          <c:tx>
            <c:strRef>
              <c:f>'Release Scoping'!$B$60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Scoping'!$D$60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2"/>
          <c:order val="52"/>
          <c:tx>
            <c:strRef>
              <c:f>'Release Scoping'!$B$61</c:f>
              <c:strCache>
                <c:ptCount val="1"/>
              </c:strCache>
            </c:strRef>
          </c:tx>
          <c:xVal>
            <c:numRef>
              <c:f>'Release Scoping'!$D$61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Scoping'!$R$61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3"/>
          <c:order val="53"/>
          <c:tx>
            <c:strRef>
              <c:f>'Release Scoping'!$B$62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Scoping'!$D$61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Scoping'!$R$62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4"/>
          <c:order val="54"/>
          <c:tx>
            <c:strRef>
              <c:f>'Release Scoping'!$B$63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Scoping'!$D$63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5"/>
          <c:order val="55"/>
          <c:tx>
            <c:strRef>
              <c:f>'Release Scoping'!$B$64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Scoping'!$D$64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Scoping'!$R$64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6"/>
          <c:order val="56"/>
          <c:tx>
            <c:strRef>
              <c:f>'Release Scoping'!$B$65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7"/>
          <c:order val="57"/>
          <c:tx>
            <c:strRef>
              <c:f>'Release Scoping'!$B$66</c:f>
              <c:strCache>
                <c:ptCount val="1"/>
              </c:strCache>
            </c:strRef>
          </c:tx>
          <c:xVal>
            <c:numRef>
              <c:f>'Release Scoping'!$D$66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Scoping'!$R$66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8"/>
          <c:order val="58"/>
          <c:tx>
            <c:strRef>
              <c:f>'Release Scoping'!$B$67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Scoping'!$R$67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59"/>
          <c:order val="59"/>
          <c:tx>
            <c:strRef>
              <c:f>'Release Scoping'!$B$68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Scoping'!$D$68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Scoping'!$R$68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ser>
          <c:idx val="60"/>
          <c:order val="60"/>
          <c:tx>
            <c:strRef>
              <c:f>'Release Scoping'!$B$69</c:f>
              <c:strCache>
                <c:ptCount val="1"/>
              </c:strCache>
            </c:strRef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showSerName val="1"/>
          </c:dLbls>
          <c:xVal>
            <c:numRef>
              <c:f>'Release Scoping'!$D$69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'Release Scoping'!$R$69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axId val="74196480"/>
        <c:axId val="74198016"/>
      </c:scatterChart>
      <c:valAx>
        <c:axId val="741964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4198016"/>
        <c:crosses val="autoZero"/>
        <c:crossBetween val="midCat"/>
      </c:valAx>
      <c:valAx>
        <c:axId val="74198016"/>
        <c:scaling>
          <c:orientation val="minMax"/>
          <c:min val="0"/>
        </c:scaling>
        <c:axPos val="l"/>
        <c:majorGridlines/>
        <c:numFmt formatCode="0.0" sourceLinked="1"/>
        <c:tickLblPos val="nextTo"/>
        <c:crossAx val="74196480"/>
        <c:crosses val="autoZero"/>
        <c:crossBetween val="midCat"/>
      </c:valAx>
    </c:plotArea>
    <c:plotVisOnly val="1"/>
    <c:dispBlanksAs val="gap"/>
  </c:chart>
  <c:spPr>
    <a:noFill/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C000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dLbls>
            <c:spPr>
              <a:noFill/>
              <a:ln w="25400">
                <a:noFill/>
              </a:ln>
            </c:spPr>
            <c:showVal val="1"/>
            <c:showCatName val="1"/>
            <c:showLeaderLines val="1"/>
          </c:dLbls>
          <c:cat>
            <c:strRef>
              <c:f>'Release Scoping'!$B$119:$B$121</c:f>
              <c:strCache>
                <c:ptCount val="3"/>
                <c:pt idx="0">
                  <c:v>Must</c:v>
                </c:pt>
                <c:pt idx="1">
                  <c:v>Should</c:v>
                </c:pt>
                <c:pt idx="2">
                  <c:v>Could</c:v>
                </c:pt>
              </c:strCache>
            </c:strRef>
          </c:cat>
          <c:val>
            <c:numRef>
              <c:f>'Release Scoping'!$D$119:$D$121</c:f>
              <c:numCache>
                <c:formatCode>General</c:formatCode>
                <c:ptCount val="3"/>
                <c:pt idx="0">
                  <c:v>22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123</xdr:row>
      <xdr:rowOff>19050</xdr:rowOff>
    </xdr:from>
    <xdr:to>
      <xdr:col>17</xdr:col>
      <xdr:colOff>552450</xdr:colOff>
      <xdr:row>162</xdr:row>
      <xdr:rowOff>47625</xdr:rowOff>
    </xdr:to>
    <xdr:graphicFrame macro="">
      <xdr:nvGraphicFramePr>
        <xdr:cNvPr id="205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250032</xdr:colOff>
      <xdr:row>172</xdr:row>
      <xdr:rowOff>76200</xdr:rowOff>
    </xdr:from>
    <xdr:to>
      <xdr:col>8</xdr:col>
      <xdr:colOff>450057</xdr:colOff>
      <xdr:row>189</xdr:row>
      <xdr:rowOff>66675</xdr:rowOff>
    </xdr:to>
    <xdr:graphicFrame macro="">
      <xdr:nvGraphicFramePr>
        <xdr:cNvPr id="20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616745</xdr:colOff>
      <xdr:row>172</xdr:row>
      <xdr:rowOff>85725</xdr:rowOff>
    </xdr:from>
    <xdr:to>
      <xdr:col>15</xdr:col>
      <xdr:colOff>383382</xdr:colOff>
      <xdr:row>189</xdr:row>
      <xdr:rowOff>76200</xdr:rowOff>
    </xdr:to>
    <xdr:graphicFrame macro="">
      <xdr:nvGraphicFramePr>
        <xdr:cNvPr id="205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545307</xdr:colOff>
      <xdr:row>172</xdr:row>
      <xdr:rowOff>76200</xdr:rowOff>
    </xdr:from>
    <xdr:to>
      <xdr:col>22</xdr:col>
      <xdr:colOff>335757</xdr:colOff>
      <xdr:row>189</xdr:row>
      <xdr:rowOff>66675</xdr:rowOff>
    </xdr:to>
    <xdr:graphicFrame macro="">
      <xdr:nvGraphicFramePr>
        <xdr:cNvPr id="20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240507</xdr:colOff>
      <xdr:row>191</xdr:row>
      <xdr:rowOff>76200</xdr:rowOff>
    </xdr:from>
    <xdr:to>
      <xdr:col>8</xdr:col>
      <xdr:colOff>440532</xdr:colOff>
      <xdr:row>208</xdr:row>
      <xdr:rowOff>66675</xdr:rowOff>
    </xdr:to>
    <xdr:graphicFrame macro="">
      <xdr:nvGraphicFramePr>
        <xdr:cNvPr id="205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616745</xdr:colOff>
      <xdr:row>191</xdr:row>
      <xdr:rowOff>66675</xdr:rowOff>
    </xdr:from>
    <xdr:to>
      <xdr:col>15</xdr:col>
      <xdr:colOff>383382</xdr:colOff>
      <xdr:row>208</xdr:row>
      <xdr:rowOff>57150</xdr:rowOff>
    </xdr:to>
    <xdr:graphicFrame macro="">
      <xdr:nvGraphicFramePr>
        <xdr:cNvPr id="205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592932</xdr:colOff>
      <xdr:row>191</xdr:row>
      <xdr:rowOff>66675</xdr:rowOff>
    </xdr:from>
    <xdr:to>
      <xdr:col>22</xdr:col>
      <xdr:colOff>383382</xdr:colOff>
      <xdr:row>208</xdr:row>
      <xdr:rowOff>57150</xdr:rowOff>
    </xdr:to>
    <xdr:graphicFrame macro="">
      <xdr:nvGraphicFramePr>
        <xdr:cNvPr id="206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676276</xdr:colOff>
      <xdr:row>119</xdr:row>
      <xdr:rowOff>0</xdr:rowOff>
    </xdr:from>
    <xdr:to>
      <xdr:col>34</xdr:col>
      <xdr:colOff>642938</xdr:colOff>
      <xdr:row>167</xdr:row>
      <xdr:rowOff>195262</xdr:rowOff>
    </xdr:to>
    <xdr:graphicFrame macro="">
      <xdr:nvGraphicFramePr>
        <xdr:cNvPr id="206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552451</xdr:colOff>
      <xdr:row>172</xdr:row>
      <xdr:rowOff>57150</xdr:rowOff>
    </xdr:from>
    <xdr:to>
      <xdr:col>29</xdr:col>
      <xdr:colOff>554832</xdr:colOff>
      <xdr:row>189</xdr:row>
      <xdr:rowOff>57150</xdr:rowOff>
    </xdr:to>
    <xdr:graphicFrame macro="">
      <xdr:nvGraphicFramePr>
        <xdr:cNvPr id="2063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533401</xdr:colOff>
      <xdr:row>191</xdr:row>
      <xdr:rowOff>47625</xdr:rowOff>
    </xdr:from>
    <xdr:to>
      <xdr:col>29</xdr:col>
      <xdr:colOff>535782</xdr:colOff>
      <xdr:row>208</xdr:row>
      <xdr:rowOff>33338</xdr:rowOff>
    </xdr:to>
    <xdr:graphicFrame macro="">
      <xdr:nvGraphicFramePr>
        <xdr:cNvPr id="206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1200150</xdr:colOff>
      <xdr:row>0</xdr:row>
      <xdr:rowOff>790575</xdr:rowOff>
    </xdr:to>
    <xdr:pic>
      <xdr:nvPicPr>
        <xdr:cNvPr id="2065" name="Picture 16" descr="feature creep with text and transparencyt.gif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19050"/>
          <a:ext cx="1647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0.63542</cdr:x>
      <cdr:y>0.02778</cdr:y>
    </cdr:from>
    <cdr:to>
      <cdr:x>0.99583</cdr:x>
      <cdr:y>0.15278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05125" y="76200"/>
          <a:ext cx="1647825" cy="3429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/>
          <a:r>
            <a:rPr lang="en-GB" sz="1600" b="1" i="0">
              <a:latin typeface="Calibri"/>
            </a:rPr>
            <a:t>MoSCoW Content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0.54583</cdr:x>
      <cdr:y>0.06944</cdr:y>
    </cdr:from>
    <cdr:to>
      <cdr:x>1</cdr:x>
      <cdr:y>0.20833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0" y="190488"/>
          <a:ext cx="2076450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GB" sz="1200" b="1" baseline="0"/>
            <a:t>Business Investment Balance</a:t>
          </a:r>
          <a:endParaRPr lang="en-GB" sz="1200" b="1"/>
        </a:p>
      </cdr:txBody>
    </cdr:sp>
  </cdr:relSizeAnchor>
  <cdr:relSizeAnchor xmlns:cdr="http://schemas.openxmlformats.org/drawingml/2006/chartDrawing">
    <cdr:from>
      <cdr:x>0.02676</cdr:x>
      <cdr:y>0.12057</cdr:y>
    </cdr:from>
    <cdr:to>
      <cdr:x>0.23672</cdr:x>
      <cdr:y>0.19646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4781" y="340519"/>
          <a:ext cx="1214438" cy="214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0.55833</cdr:x>
      <cdr:y>0.03472</cdr:y>
    </cdr:from>
    <cdr:to>
      <cdr:x>0.98125</cdr:x>
      <cdr:y>0.17361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52700" y="95250"/>
          <a:ext cx="193357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100" b="1"/>
            <a:t>Product </a:t>
          </a:r>
          <a:r>
            <a:rPr lang="en-GB" sz="1100" b="1" baseline="0"/>
            <a:t>Investment Balance</a:t>
          </a:r>
          <a:endParaRPr lang="en-GB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0.54167</cdr:x>
      <cdr:y>0.84722</cdr:y>
    </cdr:from>
    <cdr:to>
      <cdr:x>1</cdr:x>
      <cdr:y>0.98611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2324094"/>
          <a:ext cx="2095500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400" b="1" baseline="0"/>
            <a:t>Product Funding Balance</a:t>
          </a:r>
          <a:endParaRPr lang="en-GB" sz="14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0.00694</cdr:y>
    </cdr:from>
    <cdr:to>
      <cdr:x>0.43958</cdr:x>
      <cdr:y>0.14583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038"/>
          <a:ext cx="2009774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100" b="1" baseline="0"/>
            <a:t>Business Investment Balance</a:t>
          </a:r>
          <a:endParaRPr lang="en-GB" sz="11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0.56042</cdr:x>
      <cdr:y>0</cdr:y>
    </cdr:from>
    <cdr:to>
      <cdr:x>1</cdr:x>
      <cdr:y>0.13889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62225" y="0"/>
          <a:ext cx="2009775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200" b="1"/>
            <a:t>Product </a:t>
          </a:r>
          <a:r>
            <a:rPr lang="en-GB" sz="1200" b="1" baseline="0"/>
            <a:t>Investment Balance</a:t>
          </a:r>
          <a:endParaRPr lang="en-GB" sz="1200" b="1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0.44167</cdr:x>
      <cdr:y>0.13889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19300" cy="381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GB" sz="1400" b="1" baseline="0"/>
            <a:t>Product Funding Balance</a:t>
          </a:r>
          <a:endParaRPr lang="en-GB" sz="1400" b="1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0.09967</cdr:x>
      <cdr:y>0.04634</cdr:y>
    </cdr:from>
    <cdr:to>
      <cdr:x>0.95475</cdr:x>
      <cdr:y>0.94621</cdr:y>
    </cdr:to>
    <cdr:grpSp>
      <cdr:nvGrpSpPr>
        <cdr:cNvPr id="11265" name="Group 39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101491" y="379815"/>
          <a:ext cx="9449815" cy="7375570"/>
          <a:chOff x="1047750" y="390525"/>
          <a:chExt cx="8114241" cy="7086600"/>
        </a:xfrm>
      </cdr:grpSpPr>
      <cdr:sp macro="" textlink="">
        <cdr:nvSpPr>
          <cdr:cNvPr id="37" name="Rectangle 36"/>
          <cdr:cNvSpPr/>
        </cdr:nvSpPr>
        <cdr:spPr>
          <a:xfrm xmlns:a="http://schemas.openxmlformats.org/drawingml/2006/main">
            <a:off x="1057275" y="5181600"/>
            <a:ext cx="2731252" cy="22955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C000">
              <a:alpha val="18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38" name="Rectangle 37"/>
          <cdr:cNvSpPr/>
        </cdr:nvSpPr>
        <cdr:spPr>
          <a:xfrm xmlns:a="http://schemas.openxmlformats.org/drawingml/2006/main">
            <a:off x="3790951" y="5172075"/>
            <a:ext cx="2733697" cy="22955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>
              <a:alpha val="19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39" name="Rectangle 38"/>
          <cdr:cNvSpPr/>
        </cdr:nvSpPr>
        <cdr:spPr>
          <a:xfrm xmlns:a="http://schemas.openxmlformats.org/drawingml/2006/main">
            <a:off x="6515123" y="5172075"/>
            <a:ext cx="2637343" cy="22955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>
              <a:alpha val="19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26" name="Rectangle 25"/>
          <cdr:cNvSpPr/>
        </cdr:nvSpPr>
        <cdr:spPr>
          <a:xfrm xmlns:a="http://schemas.openxmlformats.org/drawingml/2006/main">
            <a:off x="1047750" y="390525"/>
            <a:ext cx="2731252" cy="24479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2D050">
              <a:alpha val="15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27" name="Rectangle 26"/>
          <cdr:cNvSpPr/>
        </cdr:nvSpPr>
        <cdr:spPr>
          <a:xfrm xmlns:a="http://schemas.openxmlformats.org/drawingml/2006/main">
            <a:off x="6524647" y="390525"/>
            <a:ext cx="2630579" cy="24479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C000">
              <a:alpha val="18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28" name="Rectangle 27"/>
          <cdr:cNvSpPr/>
        </cdr:nvSpPr>
        <cdr:spPr>
          <a:xfrm xmlns:a="http://schemas.openxmlformats.org/drawingml/2006/main">
            <a:off x="3771932" y="390525"/>
            <a:ext cx="2762240" cy="244792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2D050">
              <a:alpha val="15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34" name="Rectangle 33"/>
          <cdr:cNvSpPr/>
        </cdr:nvSpPr>
        <cdr:spPr>
          <a:xfrm xmlns:a="http://schemas.openxmlformats.org/drawingml/2006/main">
            <a:off x="1047750" y="2831587"/>
            <a:ext cx="2736687" cy="236533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2D050">
              <a:alpha val="15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35" name="Rectangle 34"/>
          <cdr:cNvSpPr/>
        </cdr:nvSpPr>
        <cdr:spPr>
          <a:xfrm xmlns:a="http://schemas.openxmlformats.org/drawingml/2006/main">
            <a:off x="3790984" y="2822127"/>
            <a:ext cx="2750269" cy="234042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C000">
              <a:alpha val="18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  <cdr:sp macro="" textlink="">
        <cdr:nvSpPr>
          <cdr:cNvPr id="36" name="Rectangle 35"/>
          <cdr:cNvSpPr/>
        </cdr:nvSpPr>
        <cdr:spPr>
          <a:xfrm xmlns:a="http://schemas.openxmlformats.org/drawingml/2006/main">
            <a:off x="6524648" y="2841049"/>
            <a:ext cx="2637343" cy="232749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>
              <a:alpha val="19000"/>
            </a:srgbClr>
          </a:solidFill>
          <a:ln xmlns:a="http://schemas.openxmlformats.org/drawingml/2006/main" w="0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0.20246</cdr:x>
      <cdr:y>0.0036</cdr:y>
    </cdr:from>
    <cdr:to>
      <cdr:x>0.87566</cdr:x>
      <cdr:y>0.07686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70822" y="28457"/>
          <a:ext cx="6541829" cy="581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GB" sz="2000" b="1"/>
            <a:t>Cost</a:t>
          </a:r>
          <a:r>
            <a:rPr lang="en-GB" sz="2000"/>
            <a:t> </a:t>
          </a:r>
          <a:r>
            <a:rPr lang="en-GB" sz="2000" b="1" baseline="0"/>
            <a:t>Value</a:t>
          </a:r>
          <a:endParaRPr lang="en-GB" sz="2000" b="1"/>
        </a:p>
      </cdr:txBody>
    </cdr:sp>
  </cdr:relSizeAnchor>
  <cdr:relSizeAnchor xmlns:cdr="http://schemas.openxmlformats.org/drawingml/2006/chartDrawing">
    <cdr:from>
      <cdr:x>0.42362</cdr:x>
      <cdr:y>0.96601</cdr:y>
    </cdr:from>
    <cdr:to>
      <cdr:x>0.60677</cdr:x>
      <cdr:y>1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4681537" y="7917656"/>
          <a:ext cx="2024062" cy="278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GB" sz="1800"/>
            <a:t>Cost in Man Days</a:t>
          </a:r>
        </a:p>
        <a:p xmlns:a="http://schemas.openxmlformats.org/drawingml/2006/main">
          <a:endParaRPr lang="en-GB" sz="1800"/>
        </a:p>
      </cdr:txBody>
    </cdr:sp>
  </cdr:relSizeAnchor>
  <cdr:relSizeAnchor xmlns:cdr="http://schemas.openxmlformats.org/drawingml/2006/chartDrawing">
    <cdr:from>
      <cdr:x>0.01401</cdr:x>
      <cdr:y>0.37188</cdr:y>
    </cdr:from>
    <cdr:to>
      <cdr:x>0.09675</cdr:x>
      <cdr:y>0.41749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4781" y="3048000"/>
          <a:ext cx="914400" cy="373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400"/>
            <a:t>Value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0.02041</cdr:x>
      <cdr:y>0.0321</cdr:y>
    </cdr:from>
    <cdr:to>
      <cdr:x>0.20538</cdr:x>
      <cdr:y>0.32658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324" y="88355"/>
          <a:ext cx="845688" cy="810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indent="0"/>
          <a:r>
            <a:rPr lang="en-GB" sz="1600" b="1" i="0">
              <a:latin typeface="+mn-lt"/>
              <a:ea typeface="+mn-ea"/>
              <a:cs typeface="+mn-cs"/>
            </a:rPr>
            <a:t>MoSCoW Content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K246"/>
  <sheetViews>
    <sheetView tabSelected="1" topLeftCell="A52" zoomScale="80" zoomScaleNormal="80" workbookViewId="0">
      <selection activeCell="D16" sqref="D16"/>
    </sheetView>
  </sheetViews>
  <sheetFormatPr defaultRowHeight="12.75"/>
  <cols>
    <col min="1" max="1" width="6.7109375" customWidth="1"/>
    <col min="2" max="2" width="20.28515625" customWidth="1"/>
    <col min="4" max="4" width="10" customWidth="1"/>
    <col min="5" max="18" width="10.28515625" customWidth="1"/>
    <col min="19" max="21" width="10.5703125" customWidth="1"/>
    <col min="28" max="37" width="11.42578125" customWidth="1"/>
  </cols>
  <sheetData>
    <row r="1" spans="1:37" ht="64.5" customHeight="1"/>
    <row r="3" spans="1:37">
      <c r="A3" s="31"/>
      <c r="B3" s="31" t="s">
        <v>71</v>
      </c>
      <c r="H3" s="31" t="s">
        <v>68</v>
      </c>
      <c r="L3" s="31"/>
      <c r="O3" s="31" t="s">
        <v>69</v>
      </c>
      <c r="AB3" s="31" t="s">
        <v>67</v>
      </c>
    </row>
    <row r="4" spans="1:37">
      <c r="A4" s="31"/>
      <c r="B4" s="31"/>
      <c r="C4" s="2" t="s">
        <v>20</v>
      </c>
      <c r="H4" s="31"/>
      <c r="L4" s="31"/>
    </row>
    <row r="5" spans="1:37">
      <c r="A5" s="2"/>
      <c r="B5" s="2"/>
      <c r="C5" s="2" t="s">
        <v>21</v>
      </c>
      <c r="D5" s="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">
        <v>25</v>
      </c>
      <c r="T5" s="7"/>
      <c r="U5" s="7"/>
      <c r="V5" s="7"/>
      <c r="W5" s="7"/>
      <c r="X5" s="7"/>
      <c r="Y5" s="7"/>
      <c r="Z5" s="7"/>
    </row>
    <row r="6" spans="1:37">
      <c r="A6" s="2"/>
      <c r="B6" s="2"/>
      <c r="C6" s="2" t="s">
        <v>61</v>
      </c>
      <c r="D6" s="5"/>
      <c r="E6" s="7" t="s">
        <v>9</v>
      </c>
      <c r="F6" s="7" t="s">
        <v>9</v>
      </c>
      <c r="G6" s="7" t="s">
        <v>9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">
        <v>26</v>
      </c>
      <c r="T6" s="7"/>
      <c r="U6" s="7"/>
      <c r="V6" s="7"/>
      <c r="W6" s="7"/>
      <c r="X6" s="7"/>
      <c r="Y6" s="7"/>
      <c r="Z6" s="7"/>
    </row>
    <row r="7" spans="1:37">
      <c r="A7" s="2"/>
      <c r="B7" s="2"/>
      <c r="C7" s="2" t="s">
        <v>62</v>
      </c>
      <c r="D7" s="5"/>
      <c r="E7" s="7" t="s">
        <v>10</v>
      </c>
      <c r="F7" s="7" t="s">
        <v>10</v>
      </c>
      <c r="G7" s="7" t="s">
        <v>10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">
        <v>27</v>
      </c>
      <c r="T7" s="7"/>
      <c r="U7" s="7"/>
      <c r="V7" s="7"/>
      <c r="W7" s="7"/>
      <c r="X7" s="7"/>
      <c r="Y7" s="7"/>
      <c r="Z7" s="7"/>
    </row>
    <row r="8" spans="1:37" ht="23.25">
      <c r="A8" s="2"/>
      <c r="B8" s="2" t="s">
        <v>59</v>
      </c>
      <c r="C8" s="2"/>
      <c r="D8" s="5"/>
      <c r="E8" s="7"/>
      <c r="F8" s="7"/>
      <c r="G8" s="7"/>
      <c r="H8" s="85" t="s">
        <v>65</v>
      </c>
      <c r="I8" s="86"/>
      <c r="J8" s="86"/>
      <c r="K8" s="87"/>
      <c r="L8" s="88" t="s">
        <v>66</v>
      </c>
      <c r="M8" s="89"/>
      <c r="N8" s="89"/>
      <c r="O8" s="89"/>
      <c r="P8" s="89"/>
      <c r="Q8" s="89"/>
      <c r="R8" s="93" t="s">
        <v>64</v>
      </c>
      <c r="S8" s="90" t="s">
        <v>58</v>
      </c>
      <c r="T8" s="91"/>
      <c r="U8" s="92"/>
      <c r="V8" s="7"/>
      <c r="W8" s="7"/>
      <c r="X8" s="7"/>
      <c r="Y8" s="7"/>
      <c r="Z8" s="7"/>
      <c r="AB8" s="85" t="s">
        <v>65</v>
      </c>
      <c r="AC8" s="86"/>
      <c r="AD8" s="86"/>
      <c r="AE8" s="87"/>
      <c r="AF8" s="88" t="s">
        <v>66</v>
      </c>
      <c r="AG8" s="89"/>
      <c r="AH8" s="89"/>
      <c r="AI8" s="89"/>
      <c r="AJ8" s="89"/>
      <c r="AK8" s="89"/>
    </row>
    <row r="9" spans="1:37" ht="39" customHeight="1">
      <c r="A9" s="15" t="s">
        <v>72</v>
      </c>
      <c r="B9" s="15" t="s">
        <v>6</v>
      </c>
      <c r="C9" s="15" t="s">
        <v>57</v>
      </c>
      <c r="D9" s="16" t="s">
        <v>7</v>
      </c>
      <c r="E9" s="17" t="s">
        <v>120</v>
      </c>
      <c r="F9" s="17" t="s">
        <v>121</v>
      </c>
      <c r="G9" s="17" t="s">
        <v>122</v>
      </c>
      <c r="H9" s="18" t="s">
        <v>172</v>
      </c>
      <c r="I9" s="18" t="s">
        <v>173</v>
      </c>
      <c r="J9" s="18" t="s">
        <v>174</v>
      </c>
      <c r="K9" s="18" t="s">
        <v>175</v>
      </c>
      <c r="L9" s="19" t="s">
        <v>12</v>
      </c>
      <c r="M9" s="19" t="s">
        <v>13</v>
      </c>
      <c r="N9" s="19" t="s">
        <v>77</v>
      </c>
      <c r="O9" s="19" t="s">
        <v>78</v>
      </c>
      <c r="P9" s="19" t="s">
        <v>14</v>
      </c>
      <c r="Q9" s="19" t="s">
        <v>15</v>
      </c>
      <c r="R9" s="94"/>
      <c r="S9" s="17" t="s">
        <v>22</v>
      </c>
      <c r="T9" s="17" t="s">
        <v>23</v>
      </c>
      <c r="U9" s="17" t="s">
        <v>24</v>
      </c>
      <c r="V9" s="17"/>
      <c r="W9" s="17"/>
      <c r="X9" s="17"/>
      <c r="Y9" s="17"/>
      <c r="Z9" s="17"/>
      <c r="AB9" s="18" t="str">
        <f>H9</f>
        <v>Criteria 1</v>
      </c>
      <c r="AC9" s="18" t="str">
        <f t="shared" ref="AC9:AK9" si="0">I9</f>
        <v>Criteria 2</v>
      </c>
      <c r="AD9" s="18" t="str">
        <f t="shared" si="0"/>
        <v>Criteria 3</v>
      </c>
      <c r="AE9" s="18" t="str">
        <f t="shared" si="0"/>
        <v>Criteria 4</v>
      </c>
      <c r="AF9" s="19" t="str">
        <f>L9</f>
        <v>Quality</v>
      </c>
      <c r="AG9" s="19" t="str">
        <f t="shared" si="0"/>
        <v>Peformance</v>
      </c>
      <c r="AH9" s="19" t="str">
        <f t="shared" si="0"/>
        <v>price reduction</v>
      </c>
      <c r="AI9" s="19" t="str">
        <f t="shared" si="0"/>
        <v>Supportability</v>
      </c>
      <c r="AJ9" s="19" t="str">
        <f t="shared" si="0"/>
        <v>Usability</v>
      </c>
      <c r="AK9" s="19" t="str">
        <f t="shared" si="0"/>
        <v>Architecture</v>
      </c>
    </row>
    <row r="10" spans="1:37" ht="15">
      <c r="A10" s="27">
        <v>1</v>
      </c>
      <c r="B10" s="27" t="s">
        <v>123</v>
      </c>
      <c r="C10" s="47" t="s">
        <v>20</v>
      </c>
      <c r="D10" s="12">
        <v>60</v>
      </c>
      <c r="E10" s="13" t="s">
        <v>9</v>
      </c>
      <c r="F10" s="13" t="s">
        <v>10</v>
      </c>
      <c r="G10" s="13" t="s">
        <v>10</v>
      </c>
      <c r="H10" s="48">
        <v>0</v>
      </c>
      <c r="I10" s="48">
        <v>10</v>
      </c>
      <c r="J10" s="48">
        <v>9.2222222222222214</v>
      </c>
      <c r="K10" s="48">
        <v>10</v>
      </c>
      <c r="L10" s="49">
        <v>0</v>
      </c>
      <c r="M10" s="49">
        <v>0</v>
      </c>
      <c r="N10" s="49">
        <v>0</v>
      </c>
      <c r="O10" s="49">
        <v>10</v>
      </c>
      <c r="P10" s="49">
        <v>0</v>
      </c>
      <c r="Q10" s="49">
        <v>0</v>
      </c>
      <c r="R10" s="50">
        <f>H10*$AB$10+I10*$AC$10+J10*$AD$10+K10*$AE$10+L10*$AF$10+M10*$AG$10+N10*$AH$10+O10*$AI$10+P10*$AJ$10+Q10*$AK$10</f>
        <v>492.22222222222223</v>
      </c>
      <c r="S10" s="21"/>
      <c r="T10" s="21"/>
      <c r="U10" s="21"/>
      <c r="V10" s="47"/>
      <c r="W10" s="47"/>
      <c r="X10" s="21"/>
      <c r="Y10" s="21"/>
      <c r="Z10" s="21"/>
      <c r="AB10" s="20">
        <v>5</v>
      </c>
      <c r="AC10" s="20">
        <v>20</v>
      </c>
      <c r="AD10" s="20">
        <v>10</v>
      </c>
      <c r="AE10" s="20">
        <v>10</v>
      </c>
      <c r="AF10" s="32">
        <v>10</v>
      </c>
      <c r="AG10" s="32">
        <v>10</v>
      </c>
      <c r="AH10" s="32">
        <v>10</v>
      </c>
      <c r="AI10" s="32">
        <v>10</v>
      </c>
      <c r="AJ10" s="32">
        <v>10</v>
      </c>
      <c r="AK10" s="32">
        <v>10</v>
      </c>
    </row>
    <row r="11" spans="1:37" ht="15">
      <c r="A11" s="27">
        <v>2</v>
      </c>
      <c r="B11" s="27" t="s">
        <v>124</v>
      </c>
      <c r="C11" s="47" t="s">
        <v>20</v>
      </c>
      <c r="D11" s="12">
        <v>80</v>
      </c>
      <c r="E11" s="13" t="s">
        <v>9</v>
      </c>
      <c r="F11" s="13" t="s">
        <v>10</v>
      </c>
      <c r="G11" s="13" t="s">
        <v>10</v>
      </c>
      <c r="H11" s="48">
        <v>0</v>
      </c>
      <c r="I11" s="48">
        <v>10</v>
      </c>
      <c r="J11" s="48">
        <v>8.7777777777777786</v>
      </c>
      <c r="K11" s="48">
        <v>10</v>
      </c>
      <c r="L11" s="49">
        <v>0</v>
      </c>
      <c r="M11" s="49">
        <v>0</v>
      </c>
      <c r="N11" s="49">
        <v>0</v>
      </c>
      <c r="O11" s="49">
        <v>10</v>
      </c>
      <c r="P11" s="49">
        <v>0</v>
      </c>
      <c r="Q11" s="49">
        <v>0</v>
      </c>
      <c r="R11" s="50">
        <f t="shared" ref="R11:R74" si="1">H11*$AB$10+I11*$AC$10+J11*$AD$10+K11*$AE$10+L11*$AF$10+M11*$AG$10+N11*$AH$10+O11*$AI$10+P11*$AJ$10+Q11*$AK$10</f>
        <v>487.77777777777777</v>
      </c>
      <c r="S11" s="21" t="s">
        <v>25</v>
      </c>
      <c r="T11" s="21"/>
      <c r="U11" s="21"/>
      <c r="V11" s="47"/>
      <c r="W11" s="47"/>
      <c r="X11" s="21"/>
      <c r="Y11" s="21"/>
      <c r="Z11" s="21"/>
    </row>
    <row r="12" spans="1:37" ht="15">
      <c r="A12" s="27">
        <v>3</v>
      </c>
      <c r="B12" s="27" t="s">
        <v>125</v>
      </c>
      <c r="C12" s="47" t="s">
        <v>20</v>
      </c>
      <c r="D12" s="12">
        <v>5</v>
      </c>
      <c r="E12" s="13" t="s">
        <v>9</v>
      </c>
      <c r="F12" s="13" t="s">
        <v>9</v>
      </c>
      <c r="G12" s="13" t="s">
        <v>9</v>
      </c>
      <c r="H12" s="48">
        <v>0</v>
      </c>
      <c r="I12" s="48">
        <v>9</v>
      </c>
      <c r="J12" s="48">
        <v>9.5555555555555554</v>
      </c>
      <c r="K12" s="48">
        <v>9</v>
      </c>
      <c r="L12" s="49">
        <v>0</v>
      </c>
      <c r="M12" s="49">
        <v>0</v>
      </c>
      <c r="N12" s="49">
        <v>0</v>
      </c>
      <c r="O12" s="49">
        <v>9</v>
      </c>
      <c r="P12" s="49">
        <v>9</v>
      </c>
      <c r="Q12" s="49">
        <v>0</v>
      </c>
      <c r="R12" s="50">
        <f t="shared" si="1"/>
        <v>545.55555555555554</v>
      </c>
      <c r="S12" s="21" t="s">
        <v>25</v>
      </c>
      <c r="T12" s="21"/>
      <c r="U12" s="21"/>
      <c r="V12" s="47"/>
      <c r="W12" s="47"/>
      <c r="X12" s="21"/>
      <c r="Y12" s="21"/>
      <c r="Z12" s="21"/>
    </row>
    <row r="13" spans="1:37" ht="15">
      <c r="A13" s="27">
        <v>4</v>
      </c>
      <c r="B13" s="27" t="s">
        <v>126</v>
      </c>
      <c r="C13" s="47" t="s">
        <v>20</v>
      </c>
      <c r="D13" s="12">
        <v>40</v>
      </c>
      <c r="E13" s="13" t="s">
        <v>9</v>
      </c>
      <c r="F13" s="13" t="s">
        <v>9</v>
      </c>
      <c r="G13" s="13" t="s">
        <v>9</v>
      </c>
      <c r="H13" s="48">
        <v>0</v>
      </c>
      <c r="I13" s="48">
        <v>10</v>
      </c>
      <c r="J13" s="48">
        <v>8.6666666666666661</v>
      </c>
      <c r="K13" s="48">
        <v>9</v>
      </c>
      <c r="L13" s="49">
        <v>0</v>
      </c>
      <c r="M13" s="49">
        <v>0</v>
      </c>
      <c r="N13" s="49">
        <v>0</v>
      </c>
      <c r="O13" s="49">
        <v>10</v>
      </c>
      <c r="P13" s="49">
        <v>0</v>
      </c>
      <c r="Q13" s="49">
        <v>0</v>
      </c>
      <c r="R13" s="50">
        <f t="shared" si="1"/>
        <v>476.66666666666663</v>
      </c>
      <c r="S13" s="21"/>
      <c r="T13" s="21"/>
      <c r="U13" s="21" t="s">
        <v>25</v>
      </c>
      <c r="V13" s="47"/>
      <c r="W13" s="47"/>
      <c r="X13" s="21"/>
      <c r="Y13" s="21"/>
      <c r="Z13" s="21"/>
    </row>
    <row r="14" spans="1:37" ht="15">
      <c r="A14" s="27">
        <v>5</v>
      </c>
      <c r="B14" s="27" t="s">
        <v>127</v>
      </c>
      <c r="C14" s="47" t="s">
        <v>20</v>
      </c>
      <c r="D14" s="12">
        <v>20</v>
      </c>
      <c r="E14" s="13" t="s">
        <v>9</v>
      </c>
      <c r="F14" s="13" t="s">
        <v>9</v>
      </c>
      <c r="G14" s="13" t="s">
        <v>9</v>
      </c>
      <c r="H14" s="48">
        <v>0</v>
      </c>
      <c r="I14" s="48">
        <v>10</v>
      </c>
      <c r="J14" s="48">
        <v>7.333333333333333</v>
      </c>
      <c r="K14" s="48">
        <v>9.5</v>
      </c>
      <c r="L14" s="49">
        <v>0</v>
      </c>
      <c r="M14" s="49">
        <v>0</v>
      </c>
      <c r="N14" s="49">
        <v>0</v>
      </c>
      <c r="O14" s="49">
        <v>10</v>
      </c>
      <c r="P14" s="49">
        <v>9</v>
      </c>
      <c r="Q14" s="49">
        <v>0</v>
      </c>
      <c r="R14" s="50">
        <f t="shared" si="1"/>
        <v>558.33333333333326</v>
      </c>
      <c r="S14" s="21" t="s">
        <v>25</v>
      </c>
      <c r="T14" s="21"/>
      <c r="U14" s="21"/>
      <c r="V14" s="47"/>
      <c r="W14" s="47"/>
      <c r="X14" s="21"/>
      <c r="Y14" s="21"/>
      <c r="Z14" s="21"/>
    </row>
    <row r="15" spans="1:37" ht="15">
      <c r="A15" s="27">
        <v>6</v>
      </c>
      <c r="B15" s="27" t="s">
        <v>128</v>
      </c>
      <c r="C15" s="47" t="s">
        <v>62</v>
      </c>
      <c r="D15" s="12">
        <v>7</v>
      </c>
      <c r="E15" s="13" t="s">
        <v>10</v>
      </c>
      <c r="F15" s="13" t="s">
        <v>10</v>
      </c>
      <c r="G15" s="13" t="s">
        <v>10</v>
      </c>
      <c r="H15" s="48">
        <v>0</v>
      </c>
      <c r="I15" s="48">
        <v>10</v>
      </c>
      <c r="J15" s="48">
        <v>7.333333333333333</v>
      </c>
      <c r="K15" s="48">
        <v>8.5</v>
      </c>
      <c r="L15" s="49">
        <v>0</v>
      </c>
      <c r="M15" s="49">
        <v>0</v>
      </c>
      <c r="N15" s="49">
        <v>0</v>
      </c>
      <c r="O15" s="49">
        <v>10</v>
      </c>
      <c r="P15" s="49">
        <v>0</v>
      </c>
      <c r="Q15" s="49">
        <v>0</v>
      </c>
      <c r="R15" s="50">
        <f t="shared" si="1"/>
        <v>458.33333333333331</v>
      </c>
      <c r="S15" s="21" t="s">
        <v>25</v>
      </c>
      <c r="T15" s="21"/>
      <c r="U15" s="21"/>
      <c r="V15" s="47"/>
      <c r="W15" s="47"/>
      <c r="X15" s="21"/>
      <c r="Y15" s="21"/>
      <c r="Z15" s="21"/>
    </row>
    <row r="16" spans="1:37" ht="15">
      <c r="A16" s="27">
        <v>7</v>
      </c>
      <c r="B16" s="27" t="s">
        <v>129</v>
      </c>
      <c r="C16" s="47" t="s">
        <v>20</v>
      </c>
      <c r="D16" s="12">
        <v>5</v>
      </c>
      <c r="E16" s="13" t="s">
        <v>9</v>
      </c>
      <c r="F16" s="13" t="s">
        <v>9</v>
      </c>
      <c r="G16" s="13" t="s">
        <v>9</v>
      </c>
      <c r="H16" s="48">
        <v>0</v>
      </c>
      <c r="I16" s="48">
        <v>8</v>
      </c>
      <c r="J16" s="48">
        <v>9.6666666666666661</v>
      </c>
      <c r="K16" s="48">
        <v>9</v>
      </c>
      <c r="L16" s="49">
        <v>0</v>
      </c>
      <c r="M16" s="49">
        <v>0</v>
      </c>
      <c r="N16" s="49">
        <v>0</v>
      </c>
      <c r="O16" s="49">
        <v>8</v>
      </c>
      <c r="P16" s="49">
        <v>0</v>
      </c>
      <c r="Q16" s="49">
        <v>0</v>
      </c>
      <c r="R16" s="50">
        <f t="shared" si="1"/>
        <v>426.66666666666663</v>
      </c>
      <c r="S16" s="21"/>
      <c r="T16" s="21"/>
      <c r="U16" s="21" t="s">
        <v>25</v>
      </c>
      <c r="V16" s="47"/>
      <c r="W16" s="47"/>
      <c r="X16" s="21"/>
      <c r="Y16" s="21"/>
      <c r="Z16" s="21"/>
    </row>
    <row r="17" spans="1:26" ht="15">
      <c r="A17" s="27">
        <v>8</v>
      </c>
      <c r="B17" s="27" t="s">
        <v>130</v>
      </c>
      <c r="C17" s="47" t="s">
        <v>20</v>
      </c>
      <c r="D17" s="12">
        <v>20</v>
      </c>
      <c r="E17" s="30" t="s">
        <v>9</v>
      </c>
      <c r="F17" s="30" t="s">
        <v>10</v>
      </c>
      <c r="G17" s="30" t="s">
        <v>9</v>
      </c>
      <c r="H17" s="48">
        <v>0</v>
      </c>
      <c r="I17" s="48">
        <v>9</v>
      </c>
      <c r="J17" s="48">
        <v>7.25</v>
      </c>
      <c r="K17" s="48">
        <v>9</v>
      </c>
      <c r="L17" s="49">
        <v>0</v>
      </c>
      <c r="M17" s="49">
        <v>0</v>
      </c>
      <c r="N17" s="49">
        <v>0</v>
      </c>
      <c r="O17" s="49">
        <v>9</v>
      </c>
      <c r="P17" s="49">
        <v>0</v>
      </c>
      <c r="Q17" s="49">
        <v>0</v>
      </c>
      <c r="R17" s="50">
        <f t="shared" si="1"/>
        <v>432.5</v>
      </c>
      <c r="S17" s="21"/>
      <c r="T17" s="21"/>
      <c r="U17" s="21" t="s">
        <v>25</v>
      </c>
      <c r="V17" s="47"/>
      <c r="W17" s="47"/>
      <c r="X17" s="21"/>
      <c r="Y17" s="21"/>
      <c r="Z17" s="21"/>
    </row>
    <row r="18" spans="1:26" ht="15">
      <c r="A18" s="27">
        <v>9</v>
      </c>
      <c r="B18" s="27" t="s">
        <v>131</v>
      </c>
      <c r="C18" s="47" t="s">
        <v>20</v>
      </c>
      <c r="D18" s="12">
        <v>20</v>
      </c>
      <c r="E18" s="13" t="s">
        <v>9</v>
      </c>
      <c r="F18" s="13" t="s">
        <v>10</v>
      </c>
      <c r="G18" s="13" t="s">
        <v>9</v>
      </c>
      <c r="H18" s="48">
        <v>0</v>
      </c>
      <c r="I18" s="48">
        <v>10</v>
      </c>
      <c r="J18" s="48">
        <v>6.5555555555555554</v>
      </c>
      <c r="K18" s="48">
        <v>9</v>
      </c>
      <c r="L18" s="49">
        <v>0</v>
      </c>
      <c r="M18" s="49">
        <v>0</v>
      </c>
      <c r="N18" s="49">
        <v>0</v>
      </c>
      <c r="O18" s="49">
        <v>10</v>
      </c>
      <c r="P18" s="49">
        <v>0</v>
      </c>
      <c r="Q18" s="49">
        <v>0</v>
      </c>
      <c r="R18" s="50">
        <f t="shared" si="1"/>
        <v>455.55555555555554</v>
      </c>
      <c r="S18" s="21" t="s">
        <v>25</v>
      </c>
      <c r="T18" s="21"/>
      <c r="U18" s="21"/>
      <c r="V18" s="47"/>
      <c r="W18" s="47"/>
      <c r="X18" s="21"/>
      <c r="Y18" s="21"/>
      <c r="Z18" s="21"/>
    </row>
    <row r="19" spans="1:26" ht="15">
      <c r="A19" s="27">
        <v>10</v>
      </c>
      <c r="B19" s="27" t="s">
        <v>132</v>
      </c>
      <c r="C19" s="47" t="s">
        <v>20</v>
      </c>
      <c r="D19" s="12">
        <v>5</v>
      </c>
      <c r="E19" s="13" t="s">
        <v>9</v>
      </c>
      <c r="F19" s="13" t="s">
        <v>9</v>
      </c>
      <c r="G19" s="13" t="s">
        <v>9</v>
      </c>
      <c r="H19" s="48">
        <v>0</v>
      </c>
      <c r="I19" s="48">
        <v>8</v>
      </c>
      <c r="J19" s="48">
        <v>8</v>
      </c>
      <c r="K19" s="48">
        <v>9</v>
      </c>
      <c r="L19" s="49">
        <v>0</v>
      </c>
      <c r="M19" s="49">
        <v>0</v>
      </c>
      <c r="N19" s="49">
        <v>0</v>
      </c>
      <c r="O19" s="49">
        <v>8</v>
      </c>
      <c r="P19" s="49">
        <v>0</v>
      </c>
      <c r="Q19" s="49">
        <v>0</v>
      </c>
      <c r="R19" s="50">
        <f t="shared" si="1"/>
        <v>410</v>
      </c>
      <c r="S19" s="21" t="s">
        <v>25</v>
      </c>
      <c r="T19" s="21"/>
      <c r="U19" s="21"/>
      <c r="V19" s="47"/>
      <c r="W19" s="47"/>
      <c r="X19" s="21"/>
      <c r="Y19" s="21"/>
      <c r="Z19" s="21"/>
    </row>
    <row r="20" spans="1:26" ht="15">
      <c r="A20" s="27">
        <v>11</v>
      </c>
      <c r="B20" s="27" t="s">
        <v>133</v>
      </c>
      <c r="C20" s="47" t="s">
        <v>20</v>
      </c>
      <c r="D20" s="12">
        <v>5</v>
      </c>
      <c r="E20" s="30" t="s">
        <v>9</v>
      </c>
      <c r="F20" s="30" t="s">
        <v>9</v>
      </c>
      <c r="G20" s="30" t="s">
        <v>9</v>
      </c>
      <c r="H20" s="48">
        <v>0</v>
      </c>
      <c r="I20" s="48">
        <v>9.1</v>
      </c>
      <c r="J20" s="48">
        <v>7.5</v>
      </c>
      <c r="K20" s="48">
        <v>8</v>
      </c>
      <c r="L20" s="49">
        <v>0</v>
      </c>
      <c r="M20" s="49">
        <v>0</v>
      </c>
      <c r="N20" s="49">
        <v>0</v>
      </c>
      <c r="O20" s="49">
        <v>9.1</v>
      </c>
      <c r="P20" s="49">
        <v>0</v>
      </c>
      <c r="Q20" s="49">
        <v>0</v>
      </c>
      <c r="R20" s="50">
        <f t="shared" si="1"/>
        <v>428</v>
      </c>
      <c r="S20" s="21" t="s">
        <v>25</v>
      </c>
      <c r="T20" s="21"/>
      <c r="U20" s="21"/>
      <c r="V20" s="47"/>
      <c r="W20" s="47"/>
      <c r="X20" s="21"/>
      <c r="Y20" s="21"/>
      <c r="Z20" s="21"/>
    </row>
    <row r="21" spans="1:26" ht="15">
      <c r="A21" s="27">
        <v>12</v>
      </c>
      <c r="B21" s="27" t="s">
        <v>134</v>
      </c>
      <c r="C21" s="47" t="s">
        <v>20</v>
      </c>
      <c r="D21" s="12">
        <v>20</v>
      </c>
      <c r="E21" s="13" t="s">
        <v>9</v>
      </c>
      <c r="F21" s="13" t="s">
        <v>9</v>
      </c>
      <c r="G21" s="13" t="s">
        <v>9</v>
      </c>
      <c r="H21" s="48">
        <v>0</v>
      </c>
      <c r="I21" s="48">
        <v>8</v>
      </c>
      <c r="J21" s="48">
        <v>6.6</v>
      </c>
      <c r="K21" s="48">
        <v>9</v>
      </c>
      <c r="L21" s="49">
        <v>0</v>
      </c>
      <c r="M21" s="49">
        <v>0</v>
      </c>
      <c r="N21" s="49">
        <v>0</v>
      </c>
      <c r="O21" s="49">
        <v>8</v>
      </c>
      <c r="P21" s="49">
        <v>0</v>
      </c>
      <c r="Q21" s="49">
        <v>0</v>
      </c>
      <c r="R21" s="50">
        <f t="shared" si="1"/>
        <v>396</v>
      </c>
      <c r="S21" s="21" t="s">
        <v>25</v>
      </c>
      <c r="T21" s="21"/>
      <c r="U21" s="21"/>
      <c r="V21" s="47"/>
      <c r="W21" s="47"/>
      <c r="X21" s="21"/>
      <c r="Y21" s="21"/>
      <c r="Z21" s="21"/>
    </row>
    <row r="22" spans="1:26" ht="15">
      <c r="A22" s="27">
        <v>13</v>
      </c>
      <c r="B22" s="27" t="s">
        <v>135</v>
      </c>
      <c r="C22" s="47" t="s">
        <v>20</v>
      </c>
      <c r="D22" s="12">
        <v>20</v>
      </c>
      <c r="E22" s="30" t="s">
        <v>9</v>
      </c>
      <c r="F22" s="30" t="s">
        <v>9</v>
      </c>
      <c r="G22" s="30" t="s">
        <v>9</v>
      </c>
      <c r="H22" s="48">
        <v>0</v>
      </c>
      <c r="I22" s="48">
        <v>9</v>
      </c>
      <c r="J22" s="48">
        <v>7.333333333333333</v>
      </c>
      <c r="K22" s="48">
        <v>9</v>
      </c>
      <c r="L22" s="49">
        <v>0</v>
      </c>
      <c r="M22" s="49">
        <v>0</v>
      </c>
      <c r="N22" s="49">
        <v>0</v>
      </c>
      <c r="O22" s="49">
        <v>9</v>
      </c>
      <c r="P22" s="49">
        <v>0</v>
      </c>
      <c r="Q22" s="49">
        <v>0</v>
      </c>
      <c r="R22" s="50">
        <f t="shared" si="1"/>
        <v>433.33333333333331</v>
      </c>
      <c r="S22" s="21"/>
      <c r="T22" s="21" t="s">
        <v>25</v>
      </c>
      <c r="U22" s="21"/>
      <c r="V22" s="47"/>
      <c r="W22" s="47"/>
      <c r="X22" s="21"/>
      <c r="Y22" s="21"/>
      <c r="Z22" s="21"/>
    </row>
    <row r="23" spans="1:26" ht="15">
      <c r="A23" s="27">
        <v>14</v>
      </c>
      <c r="B23" s="27" t="s">
        <v>136</v>
      </c>
      <c r="C23" s="47" t="s">
        <v>62</v>
      </c>
      <c r="D23" s="12">
        <v>60</v>
      </c>
      <c r="E23" s="30" t="s">
        <v>10</v>
      </c>
      <c r="F23" s="30" t="s">
        <v>10</v>
      </c>
      <c r="G23" s="30" t="s">
        <v>10</v>
      </c>
      <c r="H23" s="48">
        <v>0</v>
      </c>
      <c r="I23" s="48">
        <v>10</v>
      </c>
      <c r="J23" s="48">
        <v>4.875</v>
      </c>
      <c r="K23" s="48">
        <v>10</v>
      </c>
      <c r="L23" s="49">
        <v>0</v>
      </c>
      <c r="M23" s="49">
        <v>0</v>
      </c>
      <c r="N23" s="49">
        <v>0</v>
      </c>
      <c r="O23" s="49">
        <v>10</v>
      </c>
      <c r="P23" s="49">
        <v>0</v>
      </c>
      <c r="Q23" s="49">
        <v>0</v>
      </c>
      <c r="R23" s="50">
        <f t="shared" si="1"/>
        <v>448.75</v>
      </c>
      <c r="S23" s="21"/>
      <c r="T23" s="21" t="s">
        <v>25</v>
      </c>
      <c r="U23" s="21"/>
      <c r="V23" s="47"/>
      <c r="W23" s="47"/>
      <c r="X23" s="21"/>
      <c r="Y23" s="21"/>
      <c r="Z23" s="21"/>
    </row>
    <row r="24" spans="1:26" ht="15">
      <c r="A24" s="27">
        <v>15</v>
      </c>
      <c r="B24" s="27" t="s">
        <v>137</v>
      </c>
      <c r="C24" s="47" t="s">
        <v>61</v>
      </c>
      <c r="D24" s="12">
        <v>20</v>
      </c>
      <c r="E24" s="30" t="s">
        <v>9</v>
      </c>
      <c r="F24" s="30" t="s">
        <v>9</v>
      </c>
      <c r="G24" s="30" t="s">
        <v>9</v>
      </c>
      <c r="H24" s="48">
        <v>0</v>
      </c>
      <c r="I24" s="48">
        <v>9</v>
      </c>
      <c r="J24" s="48">
        <v>4</v>
      </c>
      <c r="K24" s="48">
        <v>8</v>
      </c>
      <c r="L24" s="49">
        <v>0</v>
      </c>
      <c r="M24" s="49">
        <v>0</v>
      </c>
      <c r="N24" s="49">
        <v>0</v>
      </c>
      <c r="O24" s="49">
        <v>9</v>
      </c>
      <c r="P24" s="49">
        <v>0</v>
      </c>
      <c r="Q24" s="49">
        <v>0</v>
      </c>
      <c r="R24" s="50">
        <f t="shared" si="1"/>
        <v>390</v>
      </c>
      <c r="S24" s="21"/>
      <c r="T24" s="21" t="s">
        <v>25</v>
      </c>
      <c r="U24" s="21"/>
      <c r="V24" s="47"/>
      <c r="W24" s="47"/>
      <c r="X24" s="21"/>
      <c r="Y24" s="21"/>
      <c r="Z24" s="21"/>
    </row>
    <row r="25" spans="1:26" ht="15">
      <c r="A25" s="27">
        <v>16</v>
      </c>
      <c r="B25" s="27" t="s">
        <v>138</v>
      </c>
      <c r="C25" s="47" t="s">
        <v>20</v>
      </c>
      <c r="D25" s="12">
        <v>20</v>
      </c>
      <c r="E25" s="13" t="s">
        <v>9</v>
      </c>
      <c r="F25" s="13" t="s">
        <v>10</v>
      </c>
      <c r="G25" s="13" t="s">
        <v>9</v>
      </c>
      <c r="H25" s="48">
        <v>0</v>
      </c>
      <c r="I25" s="48">
        <v>6</v>
      </c>
      <c r="J25" s="48">
        <v>9.2222222222222214</v>
      </c>
      <c r="K25" s="48">
        <v>6</v>
      </c>
      <c r="L25" s="49">
        <v>0</v>
      </c>
      <c r="M25" s="49">
        <v>0</v>
      </c>
      <c r="N25" s="49">
        <v>0</v>
      </c>
      <c r="O25" s="49">
        <v>6</v>
      </c>
      <c r="P25" s="49">
        <v>5</v>
      </c>
      <c r="Q25" s="49">
        <v>0</v>
      </c>
      <c r="R25" s="50">
        <f t="shared" si="1"/>
        <v>382.22222222222223</v>
      </c>
      <c r="S25" s="21"/>
      <c r="T25" s="21" t="s">
        <v>25</v>
      </c>
      <c r="U25" s="21"/>
      <c r="V25" s="47"/>
      <c r="W25" s="47"/>
      <c r="X25" s="21"/>
      <c r="Y25" s="21"/>
      <c r="Z25" s="21"/>
    </row>
    <row r="26" spans="1:26" ht="15">
      <c r="A26" s="27">
        <v>17</v>
      </c>
      <c r="B26" s="27" t="s">
        <v>139</v>
      </c>
      <c r="C26" s="47" t="s">
        <v>20</v>
      </c>
      <c r="D26" s="12">
        <v>0</v>
      </c>
      <c r="E26" s="13" t="s">
        <v>9</v>
      </c>
      <c r="F26" s="13" t="s">
        <v>10</v>
      </c>
      <c r="G26" s="13" t="s">
        <v>9</v>
      </c>
      <c r="H26" s="48">
        <v>0</v>
      </c>
      <c r="I26" s="48">
        <v>6</v>
      </c>
      <c r="J26" s="48">
        <v>8.3333333333333339</v>
      </c>
      <c r="K26" s="48">
        <v>7</v>
      </c>
      <c r="L26" s="49">
        <v>0</v>
      </c>
      <c r="M26" s="49">
        <v>0</v>
      </c>
      <c r="N26" s="49">
        <v>0</v>
      </c>
      <c r="O26" s="49">
        <v>6</v>
      </c>
      <c r="P26" s="49">
        <v>0</v>
      </c>
      <c r="Q26" s="49">
        <v>0</v>
      </c>
      <c r="R26" s="50">
        <f t="shared" si="1"/>
        <v>333.33333333333337</v>
      </c>
      <c r="S26" s="21"/>
      <c r="T26" s="21" t="s">
        <v>25</v>
      </c>
      <c r="U26" s="21"/>
      <c r="V26" s="47"/>
      <c r="W26" s="47"/>
      <c r="X26" s="21"/>
      <c r="Y26" s="21"/>
      <c r="Z26" s="21"/>
    </row>
    <row r="27" spans="1:26" ht="15">
      <c r="A27" s="27">
        <v>18</v>
      </c>
      <c r="B27" s="27" t="s">
        <v>140</v>
      </c>
      <c r="C27" s="47" t="s">
        <v>61</v>
      </c>
      <c r="D27" s="12">
        <v>20</v>
      </c>
      <c r="E27" s="30" t="s">
        <v>10</v>
      </c>
      <c r="F27" s="30" t="s">
        <v>10</v>
      </c>
      <c r="G27" s="30" t="s">
        <v>10</v>
      </c>
      <c r="H27" s="48">
        <v>0</v>
      </c>
      <c r="I27" s="48">
        <v>5</v>
      </c>
      <c r="J27" s="48">
        <v>8</v>
      </c>
      <c r="K27" s="48">
        <v>7.5</v>
      </c>
      <c r="L27" s="49">
        <v>0</v>
      </c>
      <c r="M27" s="49">
        <v>0</v>
      </c>
      <c r="N27" s="49">
        <v>0</v>
      </c>
      <c r="O27" s="49">
        <v>5</v>
      </c>
      <c r="P27" s="49">
        <v>0</v>
      </c>
      <c r="Q27" s="49">
        <v>0</v>
      </c>
      <c r="R27" s="50">
        <f t="shared" si="1"/>
        <v>305</v>
      </c>
      <c r="S27" s="21"/>
      <c r="T27" s="21" t="s">
        <v>25</v>
      </c>
      <c r="U27" s="21"/>
      <c r="V27" s="47"/>
      <c r="W27" s="47"/>
      <c r="X27" s="21"/>
      <c r="Y27" s="21"/>
      <c r="Z27" s="21"/>
    </row>
    <row r="28" spans="1:26" ht="15">
      <c r="A28" s="27">
        <v>19</v>
      </c>
      <c r="B28" s="27" t="s">
        <v>141</v>
      </c>
      <c r="C28" s="47" t="s">
        <v>20</v>
      </c>
      <c r="D28" s="12">
        <v>5</v>
      </c>
      <c r="E28" s="13" t="s">
        <v>9</v>
      </c>
      <c r="F28" s="13" t="s">
        <v>9</v>
      </c>
      <c r="G28" s="13" t="s">
        <v>9</v>
      </c>
      <c r="H28" s="48">
        <v>0</v>
      </c>
      <c r="I28" s="48">
        <v>8</v>
      </c>
      <c r="J28" s="48">
        <v>7.1111111111111107</v>
      </c>
      <c r="K28" s="48">
        <v>7</v>
      </c>
      <c r="L28" s="49">
        <v>0</v>
      </c>
      <c r="M28" s="49">
        <v>0</v>
      </c>
      <c r="N28" s="49">
        <v>0</v>
      </c>
      <c r="O28" s="49">
        <v>8</v>
      </c>
      <c r="P28" s="49">
        <v>0</v>
      </c>
      <c r="Q28" s="49">
        <v>0</v>
      </c>
      <c r="R28" s="50">
        <f t="shared" si="1"/>
        <v>381.11111111111109</v>
      </c>
      <c r="S28" s="21"/>
      <c r="T28" s="21" t="s">
        <v>25</v>
      </c>
      <c r="U28" s="21"/>
      <c r="V28" s="47"/>
      <c r="W28" s="47"/>
      <c r="X28" s="21"/>
      <c r="Y28" s="21"/>
      <c r="Z28" s="21"/>
    </row>
    <row r="29" spans="1:26" ht="15">
      <c r="A29" s="27">
        <v>20</v>
      </c>
      <c r="B29" s="27" t="s">
        <v>142</v>
      </c>
      <c r="C29" s="47" t="s">
        <v>20</v>
      </c>
      <c r="D29" s="12">
        <v>5</v>
      </c>
      <c r="E29" s="13" t="s">
        <v>9</v>
      </c>
      <c r="F29" s="13" t="s">
        <v>10</v>
      </c>
      <c r="G29" s="13" t="s">
        <v>9</v>
      </c>
      <c r="H29" s="48">
        <v>0</v>
      </c>
      <c r="I29" s="48">
        <v>7</v>
      </c>
      <c r="J29" s="48">
        <v>8.1111111111111107</v>
      </c>
      <c r="K29" s="48">
        <v>3.5</v>
      </c>
      <c r="L29" s="49">
        <v>7</v>
      </c>
      <c r="M29" s="49">
        <v>0</v>
      </c>
      <c r="N29" s="49">
        <v>0</v>
      </c>
      <c r="O29" s="49">
        <v>7</v>
      </c>
      <c r="P29" s="49">
        <v>0</v>
      </c>
      <c r="Q29" s="49">
        <v>0</v>
      </c>
      <c r="R29" s="50">
        <f t="shared" si="1"/>
        <v>396.11111111111109</v>
      </c>
      <c r="S29" s="21"/>
      <c r="T29" s="21" t="s">
        <v>25</v>
      </c>
      <c r="U29" s="21"/>
      <c r="V29" s="47"/>
      <c r="W29" s="47"/>
      <c r="X29" s="21"/>
      <c r="Y29" s="21"/>
      <c r="Z29" s="21"/>
    </row>
    <row r="30" spans="1:26" ht="15">
      <c r="A30" s="27">
        <v>21</v>
      </c>
      <c r="B30" s="27" t="s">
        <v>143</v>
      </c>
      <c r="C30" s="47" t="s">
        <v>61</v>
      </c>
      <c r="D30" s="12">
        <v>5</v>
      </c>
      <c r="E30" s="30" t="s">
        <v>9</v>
      </c>
      <c r="F30" s="30" t="s">
        <v>9</v>
      </c>
      <c r="G30" s="30" t="s">
        <v>9</v>
      </c>
      <c r="H30" s="48">
        <v>0</v>
      </c>
      <c r="I30" s="48">
        <v>7</v>
      </c>
      <c r="J30" s="48">
        <v>6.2222222222222223</v>
      </c>
      <c r="K30" s="48">
        <v>6</v>
      </c>
      <c r="L30" s="49">
        <v>0</v>
      </c>
      <c r="M30" s="49">
        <v>0</v>
      </c>
      <c r="N30" s="49">
        <v>0</v>
      </c>
      <c r="O30" s="49">
        <v>7</v>
      </c>
      <c r="P30" s="49">
        <v>0</v>
      </c>
      <c r="Q30" s="49">
        <v>0</v>
      </c>
      <c r="R30" s="50">
        <f t="shared" si="1"/>
        <v>332.22222222222223</v>
      </c>
      <c r="S30" s="21"/>
      <c r="T30" s="21" t="s">
        <v>25</v>
      </c>
      <c r="U30" s="21"/>
      <c r="V30" s="47"/>
      <c r="W30" s="47"/>
      <c r="X30" s="21"/>
      <c r="Y30" s="21"/>
      <c r="Z30" s="21"/>
    </row>
    <row r="31" spans="1:26" ht="15">
      <c r="A31" s="27">
        <v>22</v>
      </c>
      <c r="B31" s="27" t="s">
        <v>144</v>
      </c>
      <c r="C31" s="47" t="s">
        <v>61</v>
      </c>
      <c r="D31" s="12">
        <v>20</v>
      </c>
      <c r="E31" s="30" t="s">
        <v>9</v>
      </c>
      <c r="F31" s="30" t="s">
        <v>10</v>
      </c>
      <c r="G31" s="30" t="s">
        <v>9</v>
      </c>
      <c r="H31" s="48">
        <v>0</v>
      </c>
      <c r="I31" s="48">
        <v>6</v>
      </c>
      <c r="J31" s="48">
        <v>7.8888888888888893</v>
      </c>
      <c r="K31" s="48">
        <v>6</v>
      </c>
      <c r="L31" s="49">
        <v>5</v>
      </c>
      <c r="M31" s="49">
        <v>0</v>
      </c>
      <c r="N31" s="49">
        <v>0</v>
      </c>
      <c r="O31" s="49">
        <v>6</v>
      </c>
      <c r="P31" s="49">
        <v>0</v>
      </c>
      <c r="Q31" s="49">
        <v>0</v>
      </c>
      <c r="R31" s="50">
        <f t="shared" si="1"/>
        <v>368.88888888888891</v>
      </c>
      <c r="S31" s="21"/>
      <c r="T31" s="21" t="s">
        <v>25</v>
      </c>
      <c r="U31" s="21"/>
      <c r="V31" s="47"/>
      <c r="W31" s="47"/>
      <c r="X31" s="21"/>
      <c r="Y31" s="21"/>
      <c r="Z31" s="21"/>
    </row>
    <row r="32" spans="1:26" ht="15">
      <c r="A32" s="27">
        <v>23</v>
      </c>
      <c r="B32" s="27" t="s">
        <v>145</v>
      </c>
      <c r="C32" s="47" t="s">
        <v>61</v>
      </c>
      <c r="D32" s="12">
        <v>40</v>
      </c>
      <c r="E32" s="30" t="s">
        <v>9</v>
      </c>
      <c r="F32" s="30" t="s">
        <v>10</v>
      </c>
      <c r="G32" s="30" t="s">
        <v>9</v>
      </c>
      <c r="H32" s="48">
        <v>0</v>
      </c>
      <c r="I32" s="48">
        <v>7</v>
      </c>
      <c r="J32" s="48">
        <v>4.875</v>
      </c>
      <c r="K32" s="48">
        <v>8</v>
      </c>
      <c r="L32" s="49">
        <v>0</v>
      </c>
      <c r="M32" s="49">
        <v>0</v>
      </c>
      <c r="N32" s="49">
        <v>0</v>
      </c>
      <c r="O32" s="49">
        <v>7</v>
      </c>
      <c r="P32" s="49">
        <v>0</v>
      </c>
      <c r="Q32" s="49">
        <v>0</v>
      </c>
      <c r="R32" s="50">
        <f t="shared" si="1"/>
        <v>338.75</v>
      </c>
      <c r="S32" s="21"/>
      <c r="T32" s="21" t="s">
        <v>25</v>
      </c>
      <c r="U32" s="21"/>
      <c r="V32" s="47"/>
      <c r="W32" s="47"/>
      <c r="X32" s="21"/>
      <c r="Y32" s="21"/>
      <c r="Z32" s="21"/>
    </row>
    <row r="33" spans="1:26" ht="15">
      <c r="A33" s="27">
        <v>24</v>
      </c>
      <c r="B33" s="27" t="s">
        <v>146</v>
      </c>
      <c r="C33" s="47" t="s">
        <v>62</v>
      </c>
      <c r="D33" s="12">
        <v>20</v>
      </c>
      <c r="E33" s="30" t="s">
        <v>10</v>
      </c>
      <c r="F33" s="30" t="s">
        <v>10</v>
      </c>
      <c r="G33" s="30" t="s">
        <v>10</v>
      </c>
      <c r="H33" s="48">
        <v>0</v>
      </c>
      <c r="I33" s="48">
        <v>5</v>
      </c>
      <c r="J33" s="48">
        <v>6.5555555555555554</v>
      </c>
      <c r="K33" s="48">
        <v>7</v>
      </c>
      <c r="L33" s="49">
        <v>0</v>
      </c>
      <c r="M33" s="49">
        <v>0</v>
      </c>
      <c r="N33" s="49">
        <v>0</v>
      </c>
      <c r="O33" s="49">
        <v>5</v>
      </c>
      <c r="P33" s="49">
        <v>0</v>
      </c>
      <c r="Q33" s="49">
        <v>0</v>
      </c>
      <c r="R33" s="50">
        <f t="shared" si="1"/>
        <v>285.55555555555554</v>
      </c>
      <c r="S33" s="21"/>
      <c r="T33" s="21" t="s">
        <v>25</v>
      </c>
      <c r="U33" s="21"/>
      <c r="V33" s="47"/>
      <c r="W33" s="47"/>
      <c r="X33" s="21"/>
      <c r="Y33" s="21"/>
      <c r="Z33" s="21"/>
    </row>
    <row r="34" spans="1:26" ht="15">
      <c r="A34" s="27">
        <v>25</v>
      </c>
      <c r="B34" s="27" t="s">
        <v>147</v>
      </c>
      <c r="C34" s="47" t="s">
        <v>20</v>
      </c>
      <c r="D34" s="12">
        <v>40</v>
      </c>
      <c r="E34" s="30" t="s">
        <v>9</v>
      </c>
      <c r="F34" s="30" t="s">
        <v>9</v>
      </c>
      <c r="G34" s="30" t="s">
        <v>9</v>
      </c>
      <c r="H34" s="48">
        <v>0</v>
      </c>
      <c r="I34" s="48">
        <v>5</v>
      </c>
      <c r="J34" s="48">
        <v>8</v>
      </c>
      <c r="K34" s="48">
        <v>5</v>
      </c>
      <c r="L34" s="49">
        <v>0</v>
      </c>
      <c r="M34" s="49">
        <v>0</v>
      </c>
      <c r="N34" s="49">
        <v>0</v>
      </c>
      <c r="O34" s="49">
        <v>5</v>
      </c>
      <c r="P34" s="49">
        <v>0</v>
      </c>
      <c r="Q34" s="49">
        <v>0</v>
      </c>
      <c r="R34" s="50">
        <f t="shared" si="1"/>
        <v>280</v>
      </c>
      <c r="S34" s="21"/>
      <c r="T34" s="21" t="s">
        <v>25</v>
      </c>
      <c r="U34" s="21"/>
      <c r="V34" s="47"/>
      <c r="W34" s="47"/>
      <c r="X34" s="21"/>
      <c r="Y34" s="21"/>
      <c r="Z34" s="21"/>
    </row>
    <row r="35" spans="1:26" ht="15">
      <c r="A35" s="27">
        <v>26</v>
      </c>
      <c r="B35" s="27" t="s">
        <v>148</v>
      </c>
      <c r="C35" s="47" t="s">
        <v>20</v>
      </c>
      <c r="D35" s="12">
        <v>20</v>
      </c>
      <c r="E35" s="30" t="s">
        <v>9</v>
      </c>
      <c r="F35" s="30" t="s">
        <v>9</v>
      </c>
      <c r="G35" s="30" t="s">
        <v>9</v>
      </c>
      <c r="H35" s="48">
        <v>0</v>
      </c>
      <c r="I35" s="48">
        <v>8</v>
      </c>
      <c r="J35" s="48">
        <v>6</v>
      </c>
      <c r="K35" s="48">
        <v>5</v>
      </c>
      <c r="L35" s="49">
        <v>0</v>
      </c>
      <c r="M35" s="49">
        <v>0</v>
      </c>
      <c r="N35" s="49">
        <v>0</v>
      </c>
      <c r="O35" s="49">
        <v>8</v>
      </c>
      <c r="P35" s="49">
        <v>0</v>
      </c>
      <c r="Q35" s="49">
        <v>0</v>
      </c>
      <c r="R35" s="50">
        <f t="shared" si="1"/>
        <v>350</v>
      </c>
      <c r="S35" s="21"/>
      <c r="T35" s="21" t="s">
        <v>25</v>
      </c>
      <c r="U35" s="21"/>
      <c r="V35" s="47"/>
      <c r="W35" s="47"/>
      <c r="X35" s="21"/>
      <c r="Y35" s="21"/>
      <c r="Z35" s="21"/>
    </row>
    <row r="36" spans="1:26" ht="15">
      <c r="A36" s="27">
        <v>27</v>
      </c>
      <c r="B36" s="27" t="s">
        <v>149</v>
      </c>
      <c r="C36" s="47" t="s">
        <v>61</v>
      </c>
      <c r="D36" s="12">
        <v>20</v>
      </c>
      <c r="E36" s="30" t="s">
        <v>9</v>
      </c>
      <c r="F36" s="30" t="s">
        <v>9</v>
      </c>
      <c r="G36" s="30" t="s">
        <v>9</v>
      </c>
      <c r="H36" s="48">
        <v>0</v>
      </c>
      <c r="I36" s="48">
        <v>5</v>
      </c>
      <c r="J36" s="48">
        <v>7.666666666666667</v>
      </c>
      <c r="K36" s="48">
        <v>7.5</v>
      </c>
      <c r="L36" s="49">
        <v>0</v>
      </c>
      <c r="M36" s="49">
        <v>0</v>
      </c>
      <c r="N36" s="49">
        <v>0</v>
      </c>
      <c r="O36" s="49">
        <v>5</v>
      </c>
      <c r="P36" s="49">
        <v>0</v>
      </c>
      <c r="Q36" s="49">
        <v>0</v>
      </c>
      <c r="R36" s="50">
        <f t="shared" si="1"/>
        <v>301.66666666666669</v>
      </c>
      <c r="S36" s="21"/>
      <c r="T36" s="21" t="s">
        <v>25</v>
      </c>
      <c r="U36" s="21"/>
      <c r="V36" s="47"/>
      <c r="W36" s="47"/>
      <c r="X36" s="21"/>
      <c r="Y36" s="21"/>
      <c r="Z36" s="21"/>
    </row>
    <row r="37" spans="1:26" ht="15">
      <c r="A37" s="27">
        <v>28</v>
      </c>
      <c r="B37" s="27" t="s">
        <v>150</v>
      </c>
      <c r="C37" s="47" t="s">
        <v>62</v>
      </c>
      <c r="D37" s="12"/>
      <c r="E37" s="30" t="s">
        <v>10</v>
      </c>
      <c r="F37" s="30" t="s">
        <v>10</v>
      </c>
      <c r="G37" s="30" t="s">
        <v>10</v>
      </c>
      <c r="H37" s="48">
        <v>0</v>
      </c>
      <c r="I37" s="48">
        <v>5</v>
      </c>
      <c r="J37" s="48">
        <v>8.3333333333333339</v>
      </c>
      <c r="K37" s="48">
        <v>6</v>
      </c>
      <c r="L37" s="49">
        <v>5</v>
      </c>
      <c r="M37" s="49">
        <v>0</v>
      </c>
      <c r="N37" s="49">
        <v>0</v>
      </c>
      <c r="O37" s="49">
        <v>5</v>
      </c>
      <c r="P37" s="49">
        <v>0</v>
      </c>
      <c r="Q37" s="49">
        <v>0</v>
      </c>
      <c r="R37" s="50">
        <f t="shared" si="1"/>
        <v>343.33333333333337</v>
      </c>
      <c r="S37" s="21"/>
      <c r="T37" s="21" t="s">
        <v>25</v>
      </c>
      <c r="U37" s="21"/>
      <c r="V37" s="47"/>
      <c r="W37" s="47"/>
      <c r="X37" s="21"/>
      <c r="Y37" s="21"/>
      <c r="Z37" s="21"/>
    </row>
    <row r="38" spans="1:26" ht="15">
      <c r="A38" s="27">
        <v>29</v>
      </c>
      <c r="B38" s="27" t="s">
        <v>151</v>
      </c>
      <c r="C38" s="47" t="s">
        <v>62</v>
      </c>
      <c r="D38" s="12"/>
      <c r="E38" s="30" t="s">
        <v>10</v>
      </c>
      <c r="F38" s="30" t="s">
        <v>10</v>
      </c>
      <c r="G38" s="30" t="s">
        <v>10</v>
      </c>
      <c r="H38" s="48">
        <v>0</v>
      </c>
      <c r="I38" s="48">
        <v>4</v>
      </c>
      <c r="J38" s="48">
        <v>6.333333333333333</v>
      </c>
      <c r="K38" s="48">
        <v>6</v>
      </c>
      <c r="L38" s="49">
        <v>0</v>
      </c>
      <c r="M38" s="49">
        <v>0</v>
      </c>
      <c r="N38" s="49">
        <v>0</v>
      </c>
      <c r="O38" s="49">
        <v>4</v>
      </c>
      <c r="P38" s="49">
        <v>0</v>
      </c>
      <c r="Q38" s="49">
        <v>0</v>
      </c>
      <c r="R38" s="50">
        <f t="shared" si="1"/>
        <v>243.33333333333331</v>
      </c>
      <c r="S38" s="21" t="s">
        <v>179</v>
      </c>
      <c r="T38" s="21"/>
      <c r="U38" s="21"/>
      <c r="V38" s="47"/>
      <c r="W38" s="47"/>
      <c r="X38" s="21"/>
      <c r="Y38" s="21"/>
      <c r="Z38" s="21"/>
    </row>
    <row r="39" spans="1:26" ht="15">
      <c r="A39" s="27">
        <v>30</v>
      </c>
      <c r="B39" s="27" t="s">
        <v>152</v>
      </c>
      <c r="C39" s="47" t="s">
        <v>20</v>
      </c>
      <c r="D39" s="12">
        <v>5</v>
      </c>
      <c r="E39" s="13" t="s">
        <v>9</v>
      </c>
      <c r="F39" s="13" t="s">
        <v>9</v>
      </c>
      <c r="G39" s="13" t="s">
        <v>9</v>
      </c>
      <c r="H39" s="48">
        <v>0</v>
      </c>
      <c r="I39" s="48">
        <v>5</v>
      </c>
      <c r="J39" s="48">
        <v>5.5714285714285712</v>
      </c>
      <c r="K39" s="48">
        <v>6.5</v>
      </c>
      <c r="L39" s="49">
        <v>0</v>
      </c>
      <c r="M39" s="49">
        <v>0</v>
      </c>
      <c r="N39" s="49">
        <v>0</v>
      </c>
      <c r="O39" s="49">
        <v>5</v>
      </c>
      <c r="P39" s="49">
        <v>0</v>
      </c>
      <c r="Q39" s="49">
        <v>0</v>
      </c>
      <c r="R39" s="50">
        <f t="shared" si="1"/>
        <v>270.71428571428572</v>
      </c>
      <c r="S39" s="21" t="s">
        <v>25</v>
      </c>
      <c r="T39" s="21"/>
      <c r="U39" s="21"/>
      <c r="V39" s="47"/>
      <c r="W39" s="47"/>
      <c r="X39" s="21"/>
      <c r="Y39" s="21"/>
      <c r="Z39" s="21"/>
    </row>
    <row r="40" spans="1:26" ht="15">
      <c r="A40" s="27">
        <v>31</v>
      </c>
      <c r="B40" s="27" t="s">
        <v>153</v>
      </c>
      <c r="C40" s="47" t="s">
        <v>61</v>
      </c>
      <c r="D40" s="12">
        <v>20</v>
      </c>
      <c r="E40" s="30" t="s">
        <v>10</v>
      </c>
      <c r="F40" s="30" t="s">
        <v>10</v>
      </c>
      <c r="G40" s="30" t="s">
        <v>10</v>
      </c>
      <c r="H40" s="48">
        <v>0</v>
      </c>
      <c r="I40" s="48">
        <v>5</v>
      </c>
      <c r="J40" s="48">
        <v>6.5</v>
      </c>
      <c r="K40" s="48">
        <v>5</v>
      </c>
      <c r="L40" s="49">
        <v>0</v>
      </c>
      <c r="M40" s="49">
        <v>0</v>
      </c>
      <c r="N40" s="49">
        <v>0</v>
      </c>
      <c r="O40" s="49">
        <v>5</v>
      </c>
      <c r="P40" s="49">
        <v>0</v>
      </c>
      <c r="Q40" s="49">
        <v>0</v>
      </c>
      <c r="R40" s="50">
        <f t="shared" si="1"/>
        <v>265</v>
      </c>
      <c r="S40" s="21" t="s">
        <v>25</v>
      </c>
      <c r="T40" s="21"/>
      <c r="U40" s="21"/>
      <c r="V40" s="47"/>
      <c r="W40" s="47"/>
      <c r="X40" s="21"/>
      <c r="Y40" s="21"/>
      <c r="Z40" s="21"/>
    </row>
    <row r="41" spans="1:26" ht="15">
      <c r="A41" s="27">
        <v>32</v>
      </c>
      <c r="B41" s="27" t="s">
        <v>154</v>
      </c>
      <c r="C41" s="47" t="s">
        <v>62</v>
      </c>
      <c r="D41" s="12">
        <v>20</v>
      </c>
      <c r="E41" s="30" t="s">
        <v>10</v>
      </c>
      <c r="F41" s="30" t="s">
        <v>10</v>
      </c>
      <c r="G41" s="30" t="s">
        <v>10</v>
      </c>
      <c r="H41" s="48">
        <v>0</v>
      </c>
      <c r="I41" s="48">
        <v>5</v>
      </c>
      <c r="J41" s="48">
        <v>3.2857142857142856</v>
      </c>
      <c r="K41" s="48">
        <v>8</v>
      </c>
      <c r="L41" s="49">
        <v>0</v>
      </c>
      <c r="M41" s="49">
        <v>0</v>
      </c>
      <c r="N41" s="49">
        <v>0</v>
      </c>
      <c r="O41" s="49">
        <v>5</v>
      </c>
      <c r="P41" s="49">
        <v>0</v>
      </c>
      <c r="Q41" s="49">
        <v>0</v>
      </c>
      <c r="R41" s="50">
        <f t="shared" si="1"/>
        <v>262.85714285714289</v>
      </c>
      <c r="S41" s="21"/>
      <c r="T41" s="21" t="s">
        <v>25</v>
      </c>
      <c r="U41" s="21"/>
      <c r="V41" s="47"/>
      <c r="W41" s="47"/>
      <c r="X41" s="21"/>
      <c r="Y41" s="21"/>
      <c r="Z41" s="21"/>
    </row>
    <row r="42" spans="1:26" ht="15">
      <c r="A42" s="27">
        <v>33</v>
      </c>
      <c r="B42" s="27" t="s">
        <v>155</v>
      </c>
      <c r="C42" s="47" t="s">
        <v>61</v>
      </c>
      <c r="D42" s="12">
        <v>20</v>
      </c>
      <c r="E42" s="30" t="s">
        <v>10</v>
      </c>
      <c r="F42" s="30" t="s">
        <v>10</v>
      </c>
      <c r="G42" s="30" t="s">
        <v>10</v>
      </c>
      <c r="H42" s="48">
        <v>0</v>
      </c>
      <c r="I42" s="48">
        <v>8</v>
      </c>
      <c r="J42" s="48">
        <v>5.8888888888888893</v>
      </c>
      <c r="K42" s="48">
        <v>4.5</v>
      </c>
      <c r="L42" s="49">
        <v>0</v>
      </c>
      <c r="M42" s="49">
        <v>0</v>
      </c>
      <c r="N42" s="49">
        <v>0</v>
      </c>
      <c r="O42" s="49">
        <v>8</v>
      </c>
      <c r="P42" s="49">
        <v>0</v>
      </c>
      <c r="Q42" s="49">
        <v>0</v>
      </c>
      <c r="R42" s="50">
        <f t="shared" si="1"/>
        <v>343.88888888888891</v>
      </c>
      <c r="S42" s="21"/>
      <c r="T42" s="21" t="s">
        <v>25</v>
      </c>
      <c r="U42" s="21"/>
      <c r="V42" s="47"/>
      <c r="W42" s="47"/>
      <c r="X42" s="21"/>
      <c r="Y42" s="21"/>
      <c r="Z42" s="21"/>
    </row>
    <row r="43" spans="1:26" ht="15">
      <c r="A43" s="27">
        <v>34</v>
      </c>
      <c r="B43" s="27" t="s">
        <v>156</v>
      </c>
      <c r="C43" s="47" t="s">
        <v>20</v>
      </c>
      <c r="D43" s="12">
        <v>5</v>
      </c>
      <c r="E43" s="13" t="s">
        <v>9</v>
      </c>
      <c r="F43" s="13" t="s">
        <v>9</v>
      </c>
      <c r="G43" s="13" t="s">
        <v>9</v>
      </c>
      <c r="H43" s="48">
        <v>0</v>
      </c>
      <c r="I43" s="48">
        <v>5</v>
      </c>
      <c r="J43" s="48">
        <v>5.5</v>
      </c>
      <c r="K43" s="48">
        <v>5</v>
      </c>
      <c r="L43" s="49">
        <v>5</v>
      </c>
      <c r="M43" s="49">
        <v>0</v>
      </c>
      <c r="N43" s="49">
        <v>0</v>
      </c>
      <c r="O43" s="49">
        <v>5</v>
      </c>
      <c r="P43" s="49">
        <v>0</v>
      </c>
      <c r="Q43" s="49">
        <v>0</v>
      </c>
      <c r="R43" s="50">
        <f t="shared" si="1"/>
        <v>305</v>
      </c>
      <c r="S43" s="21" t="s">
        <v>25</v>
      </c>
      <c r="T43" s="21"/>
      <c r="U43" s="21"/>
      <c r="V43" s="47"/>
      <c r="W43" s="47"/>
      <c r="X43" s="21"/>
      <c r="Y43" s="21"/>
      <c r="Z43" s="21"/>
    </row>
    <row r="44" spans="1:26" ht="15">
      <c r="A44" s="27">
        <v>35</v>
      </c>
      <c r="B44" s="27" t="s">
        <v>157</v>
      </c>
      <c r="C44" s="47" t="s">
        <v>20</v>
      </c>
      <c r="D44" s="12">
        <v>20</v>
      </c>
      <c r="E44" s="30" t="s">
        <v>9</v>
      </c>
      <c r="F44" s="30" t="s">
        <v>9</v>
      </c>
      <c r="G44" s="30" t="s">
        <v>9</v>
      </c>
      <c r="H44" s="48">
        <v>0</v>
      </c>
      <c r="I44" s="48">
        <v>5</v>
      </c>
      <c r="J44" s="48">
        <v>5</v>
      </c>
      <c r="K44" s="48">
        <v>5</v>
      </c>
      <c r="L44" s="49">
        <v>0</v>
      </c>
      <c r="M44" s="49">
        <v>0</v>
      </c>
      <c r="N44" s="49">
        <v>0</v>
      </c>
      <c r="O44" s="49">
        <v>5</v>
      </c>
      <c r="P44" s="49">
        <v>0</v>
      </c>
      <c r="Q44" s="49">
        <v>0</v>
      </c>
      <c r="R44" s="50">
        <f t="shared" si="1"/>
        <v>250</v>
      </c>
      <c r="S44" s="21" t="s">
        <v>25</v>
      </c>
      <c r="T44" s="21"/>
      <c r="U44" s="21"/>
      <c r="V44" s="47"/>
      <c r="W44" s="47"/>
      <c r="X44" s="21"/>
      <c r="Y44" s="21"/>
      <c r="Z44" s="21"/>
    </row>
    <row r="45" spans="1:26" ht="15">
      <c r="A45" s="27">
        <v>36</v>
      </c>
      <c r="B45" s="27" t="s">
        <v>158</v>
      </c>
      <c r="C45" s="47" t="s">
        <v>20</v>
      </c>
      <c r="D45" s="12">
        <v>1</v>
      </c>
      <c r="E45" s="30" t="s">
        <v>9</v>
      </c>
      <c r="F45" s="30" t="s">
        <v>9</v>
      </c>
      <c r="G45" s="30" t="s">
        <v>9</v>
      </c>
      <c r="H45" s="48">
        <v>10</v>
      </c>
      <c r="I45" s="48">
        <v>5</v>
      </c>
      <c r="J45" s="48">
        <v>5.625</v>
      </c>
      <c r="K45" s="48">
        <v>4</v>
      </c>
      <c r="L45" s="49">
        <v>0</v>
      </c>
      <c r="M45" s="49">
        <v>0</v>
      </c>
      <c r="N45" s="49">
        <v>0</v>
      </c>
      <c r="O45" s="49">
        <v>5</v>
      </c>
      <c r="P45" s="49">
        <v>0</v>
      </c>
      <c r="Q45" s="49">
        <v>0</v>
      </c>
      <c r="R45" s="50">
        <f t="shared" si="1"/>
        <v>296.25</v>
      </c>
      <c r="S45" s="21" t="s">
        <v>25</v>
      </c>
      <c r="T45" s="21"/>
      <c r="U45" s="21"/>
      <c r="V45" s="47"/>
      <c r="W45" s="47"/>
      <c r="X45" s="21"/>
      <c r="Y45" s="21"/>
      <c r="Z45" s="21"/>
    </row>
    <row r="46" spans="1:26" ht="15">
      <c r="A46" s="27">
        <v>37</v>
      </c>
      <c r="B46" s="27" t="s">
        <v>159</v>
      </c>
      <c r="C46" s="47" t="s">
        <v>62</v>
      </c>
      <c r="D46" s="12"/>
      <c r="E46" s="30" t="s">
        <v>10</v>
      </c>
      <c r="F46" s="30" t="s">
        <v>10</v>
      </c>
      <c r="G46" s="30" t="s">
        <v>10</v>
      </c>
      <c r="H46" s="48">
        <v>0</v>
      </c>
      <c r="I46" s="48">
        <v>5</v>
      </c>
      <c r="J46" s="48">
        <v>5.5</v>
      </c>
      <c r="K46" s="48">
        <v>5</v>
      </c>
      <c r="L46" s="49">
        <v>0</v>
      </c>
      <c r="M46" s="49">
        <v>0</v>
      </c>
      <c r="N46" s="49">
        <v>0</v>
      </c>
      <c r="O46" s="49">
        <v>5</v>
      </c>
      <c r="P46" s="49">
        <v>0</v>
      </c>
      <c r="Q46" s="49">
        <v>0</v>
      </c>
      <c r="R46" s="50">
        <f t="shared" si="1"/>
        <v>255</v>
      </c>
      <c r="S46" s="21" t="s">
        <v>25</v>
      </c>
      <c r="T46" s="21"/>
      <c r="U46" s="21"/>
      <c r="V46" s="47"/>
      <c r="W46" s="47"/>
      <c r="X46" s="21"/>
      <c r="Y46" s="21"/>
      <c r="Z46" s="21"/>
    </row>
    <row r="47" spans="1:26" ht="15">
      <c r="A47" s="27">
        <v>38</v>
      </c>
      <c r="B47" s="27" t="s">
        <v>160</v>
      </c>
      <c r="C47" s="47" t="s">
        <v>61</v>
      </c>
      <c r="D47" s="12">
        <v>5</v>
      </c>
      <c r="E47" s="30" t="s">
        <v>10</v>
      </c>
      <c r="F47" s="30" t="s">
        <v>10</v>
      </c>
      <c r="G47" s="30" t="s">
        <v>10</v>
      </c>
      <c r="H47" s="48">
        <v>0</v>
      </c>
      <c r="I47" s="48">
        <v>4</v>
      </c>
      <c r="J47" s="48">
        <v>4.25</v>
      </c>
      <c r="K47" s="48">
        <v>5</v>
      </c>
      <c r="L47" s="49">
        <v>0</v>
      </c>
      <c r="M47" s="49">
        <v>0</v>
      </c>
      <c r="N47" s="49">
        <v>0</v>
      </c>
      <c r="O47" s="49">
        <v>4</v>
      </c>
      <c r="P47" s="49">
        <v>0</v>
      </c>
      <c r="Q47" s="49">
        <v>0</v>
      </c>
      <c r="R47" s="50">
        <f t="shared" si="1"/>
        <v>212.5</v>
      </c>
      <c r="S47" s="21"/>
      <c r="T47" s="21"/>
      <c r="U47" s="21"/>
      <c r="V47" s="47"/>
      <c r="W47" s="47"/>
      <c r="X47" s="21"/>
      <c r="Y47" s="21"/>
      <c r="Z47" s="21"/>
    </row>
    <row r="48" spans="1:26" ht="15">
      <c r="A48" s="27">
        <v>39</v>
      </c>
      <c r="B48" s="27" t="s">
        <v>161</v>
      </c>
      <c r="C48" s="47" t="s">
        <v>21</v>
      </c>
      <c r="D48" s="12">
        <v>5</v>
      </c>
      <c r="E48" s="30" t="s">
        <v>9</v>
      </c>
      <c r="F48" s="30" t="s">
        <v>9</v>
      </c>
      <c r="G48" s="30" t="s">
        <v>9</v>
      </c>
      <c r="H48" s="48">
        <v>0</v>
      </c>
      <c r="I48" s="48">
        <v>4</v>
      </c>
      <c r="J48" s="48">
        <v>3.75</v>
      </c>
      <c r="K48" s="48">
        <v>5</v>
      </c>
      <c r="L48" s="49">
        <v>0</v>
      </c>
      <c r="M48" s="49">
        <v>0</v>
      </c>
      <c r="N48" s="49">
        <v>0</v>
      </c>
      <c r="O48" s="49">
        <v>4</v>
      </c>
      <c r="P48" s="49">
        <v>5</v>
      </c>
      <c r="Q48" s="49">
        <v>0</v>
      </c>
      <c r="R48" s="50">
        <f t="shared" si="1"/>
        <v>257.5</v>
      </c>
      <c r="S48" s="21" t="s">
        <v>25</v>
      </c>
      <c r="T48" s="21"/>
      <c r="U48" s="21"/>
      <c r="V48" s="47"/>
      <c r="W48" s="47"/>
      <c r="X48" s="21"/>
      <c r="Y48" s="21"/>
      <c r="Z48" s="21"/>
    </row>
    <row r="49" spans="1:26" ht="15">
      <c r="A49" s="27">
        <v>40</v>
      </c>
      <c r="B49" s="27" t="s">
        <v>162</v>
      </c>
      <c r="C49" s="47" t="s">
        <v>62</v>
      </c>
      <c r="D49" s="12"/>
      <c r="E49" s="30" t="s">
        <v>10</v>
      </c>
      <c r="F49" s="30" t="s">
        <v>10</v>
      </c>
      <c r="G49" s="30" t="s">
        <v>10</v>
      </c>
      <c r="H49" s="48">
        <v>0</v>
      </c>
      <c r="I49" s="48">
        <v>5</v>
      </c>
      <c r="J49" s="48">
        <v>4.5714285714285712</v>
      </c>
      <c r="K49" s="48">
        <v>5</v>
      </c>
      <c r="L49" s="49">
        <v>0</v>
      </c>
      <c r="M49" s="49">
        <v>0</v>
      </c>
      <c r="N49" s="49">
        <v>0</v>
      </c>
      <c r="O49" s="49">
        <v>5</v>
      </c>
      <c r="P49" s="49">
        <v>0</v>
      </c>
      <c r="Q49" s="49">
        <v>0</v>
      </c>
      <c r="R49" s="50">
        <f t="shared" si="1"/>
        <v>245.71428571428572</v>
      </c>
      <c r="S49" s="21"/>
      <c r="T49" s="21"/>
      <c r="U49" s="21"/>
      <c r="V49" s="47"/>
      <c r="W49" s="47"/>
      <c r="X49" s="21"/>
      <c r="Y49" s="21"/>
      <c r="Z49" s="21"/>
    </row>
    <row r="50" spans="1:26" ht="15">
      <c r="A50" s="27">
        <v>41</v>
      </c>
      <c r="B50" s="27" t="s">
        <v>163</v>
      </c>
      <c r="C50" s="47" t="s">
        <v>21</v>
      </c>
      <c r="D50" s="12">
        <v>20</v>
      </c>
      <c r="E50" s="30" t="s">
        <v>9</v>
      </c>
      <c r="F50" s="30" t="s">
        <v>9</v>
      </c>
      <c r="G50" s="30" t="s">
        <v>9</v>
      </c>
      <c r="H50" s="48">
        <v>0</v>
      </c>
      <c r="I50" s="48">
        <v>2</v>
      </c>
      <c r="J50" s="48">
        <v>7</v>
      </c>
      <c r="K50" s="48">
        <v>4</v>
      </c>
      <c r="L50" s="49">
        <v>0</v>
      </c>
      <c r="M50" s="49">
        <v>0</v>
      </c>
      <c r="N50" s="49">
        <v>0</v>
      </c>
      <c r="O50" s="49">
        <v>2</v>
      </c>
      <c r="P50" s="49">
        <v>6</v>
      </c>
      <c r="Q50" s="49">
        <v>0</v>
      </c>
      <c r="R50" s="50">
        <f t="shared" si="1"/>
        <v>230</v>
      </c>
      <c r="S50" s="21" t="s">
        <v>25</v>
      </c>
      <c r="T50" s="21"/>
      <c r="U50" s="21"/>
      <c r="V50" s="47"/>
      <c r="W50" s="47"/>
      <c r="X50" s="21"/>
      <c r="Y50" s="21"/>
      <c r="Z50" s="21"/>
    </row>
    <row r="51" spans="1:26" ht="15">
      <c r="A51" s="27">
        <v>42</v>
      </c>
      <c r="B51" s="27" t="s">
        <v>164</v>
      </c>
      <c r="C51" s="47" t="s">
        <v>62</v>
      </c>
      <c r="D51" s="12"/>
      <c r="E51" s="30" t="s">
        <v>10</v>
      </c>
      <c r="F51" s="30" t="s">
        <v>10</v>
      </c>
      <c r="G51" s="30" t="s">
        <v>10</v>
      </c>
      <c r="H51" s="48">
        <v>0</v>
      </c>
      <c r="I51" s="48">
        <v>5</v>
      </c>
      <c r="J51" s="48">
        <v>4.625</v>
      </c>
      <c r="K51" s="48">
        <v>4</v>
      </c>
      <c r="L51" s="49">
        <v>0</v>
      </c>
      <c r="M51" s="49">
        <v>0</v>
      </c>
      <c r="N51" s="49">
        <v>0</v>
      </c>
      <c r="O51" s="49">
        <v>5</v>
      </c>
      <c r="P51" s="49">
        <v>0</v>
      </c>
      <c r="Q51" s="49">
        <v>0</v>
      </c>
      <c r="R51" s="50">
        <f t="shared" si="1"/>
        <v>236.25</v>
      </c>
      <c r="S51" s="21" t="s">
        <v>25</v>
      </c>
      <c r="T51" s="21"/>
      <c r="U51" s="21"/>
      <c r="V51" s="47"/>
      <c r="W51" s="47"/>
      <c r="X51" s="21"/>
      <c r="Y51" s="21"/>
      <c r="Z51" s="21"/>
    </row>
    <row r="52" spans="1:26" ht="15">
      <c r="A52" s="27">
        <v>43</v>
      </c>
      <c r="B52" s="27" t="s">
        <v>165</v>
      </c>
      <c r="C52" s="47" t="s">
        <v>62</v>
      </c>
      <c r="D52" s="12"/>
      <c r="E52" s="30" t="s">
        <v>10</v>
      </c>
      <c r="F52" s="30" t="s">
        <v>10</v>
      </c>
      <c r="G52" s="30" t="s">
        <v>10</v>
      </c>
      <c r="H52" s="48">
        <v>0</v>
      </c>
      <c r="I52" s="48">
        <v>4</v>
      </c>
      <c r="J52" s="48">
        <v>4.25</v>
      </c>
      <c r="K52" s="48">
        <v>5</v>
      </c>
      <c r="L52" s="49">
        <v>0</v>
      </c>
      <c r="M52" s="49">
        <v>0</v>
      </c>
      <c r="N52" s="49">
        <v>0</v>
      </c>
      <c r="O52" s="49">
        <v>4</v>
      </c>
      <c r="P52" s="49">
        <v>0</v>
      </c>
      <c r="Q52" s="49">
        <v>0</v>
      </c>
      <c r="R52" s="50">
        <f t="shared" si="1"/>
        <v>212.5</v>
      </c>
      <c r="S52" s="21" t="s">
        <v>25</v>
      </c>
      <c r="T52" s="21"/>
      <c r="U52" s="21"/>
      <c r="V52" s="47"/>
      <c r="W52" s="47"/>
      <c r="X52" s="21"/>
      <c r="Y52" s="21"/>
      <c r="Z52" s="21"/>
    </row>
    <row r="53" spans="1:26" ht="15">
      <c r="A53" s="27">
        <v>44</v>
      </c>
      <c r="B53" s="27" t="s">
        <v>166</v>
      </c>
      <c r="C53" s="47" t="s">
        <v>62</v>
      </c>
      <c r="D53" s="12">
        <v>20</v>
      </c>
      <c r="E53" s="30" t="s">
        <v>10</v>
      </c>
      <c r="F53" s="30" t="s">
        <v>10</v>
      </c>
      <c r="G53" s="30" t="s">
        <v>10</v>
      </c>
      <c r="H53" s="48">
        <v>0</v>
      </c>
      <c r="I53" s="48">
        <v>0</v>
      </c>
      <c r="J53" s="48">
        <v>0</v>
      </c>
      <c r="K53" s="48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50">
        <f t="shared" si="1"/>
        <v>0</v>
      </c>
      <c r="S53" s="21" t="s">
        <v>25</v>
      </c>
      <c r="T53" s="21"/>
      <c r="U53" s="21"/>
      <c r="V53" s="47"/>
      <c r="W53" s="47"/>
      <c r="X53" s="21"/>
      <c r="Y53" s="21"/>
      <c r="Z53" s="21"/>
    </row>
    <row r="54" spans="1:26" ht="15">
      <c r="A54" s="27">
        <v>45</v>
      </c>
      <c r="B54" s="27" t="s">
        <v>167</v>
      </c>
      <c r="C54" s="47" t="s">
        <v>21</v>
      </c>
      <c r="D54" s="12">
        <v>60</v>
      </c>
      <c r="E54" s="30" t="s">
        <v>9</v>
      </c>
      <c r="F54" s="30" t="s">
        <v>9</v>
      </c>
      <c r="G54" s="30" t="s">
        <v>9</v>
      </c>
      <c r="H54" s="48">
        <v>0</v>
      </c>
      <c r="I54" s="48">
        <v>0</v>
      </c>
      <c r="J54" s="48">
        <v>0</v>
      </c>
      <c r="K54" s="48">
        <v>0</v>
      </c>
      <c r="L54" s="49">
        <v>0</v>
      </c>
      <c r="M54" s="49">
        <v>0</v>
      </c>
      <c r="N54" s="49">
        <v>0</v>
      </c>
      <c r="O54" s="49">
        <v>0</v>
      </c>
      <c r="P54" s="49">
        <v>5</v>
      </c>
      <c r="Q54" s="49">
        <v>0</v>
      </c>
      <c r="R54" s="50">
        <f t="shared" si="1"/>
        <v>50</v>
      </c>
      <c r="S54" s="21" t="s">
        <v>25</v>
      </c>
      <c r="T54" s="21"/>
      <c r="U54" s="21"/>
      <c r="V54" s="47"/>
      <c r="W54" s="47"/>
      <c r="X54" s="21"/>
      <c r="Y54" s="21"/>
      <c r="Z54" s="21"/>
    </row>
    <row r="55" spans="1:26" ht="15">
      <c r="A55" s="27">
        <v>46</v>
      </c>
      <c r="B55" s="27" t="s">
        <v>168</v>
      </c>
      <c r="C55" s="47" t="s">
        <v>21</v>
      </c>
      <c r="D55" s="12">
        <v>20</v>
      </c>
      <c r="E55" s="13" t="s">
        <v>9</v>
      </c>
      <c r="F55" s="13" t="s">
        <v>9</v>
      </c>
      <c r="G55" s="13" t="s">
        <v>9</v>
      </c>
      <c r="H55" s="48">
        <v>0</v>
      </c>
      <c r="I55" s="48">
        <v>0</v>
      </c>
      <c r="J55" s="48">
        <v>0</v>
      </c>
      <c r="K55" s="48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50">
        <f t="shared" si="1"/>
        <v>0</v>
      </c>
      <c r="S55" s="21" t="s">
        <v>25</v>
      </c>
      <c r="T55" s="21"/>
      <c r="U55" s="21"/>
      <c r="V55" s="47"/>
      <c r="W55" s="47"/>
      <c r="X55" s="21"/>
      <c r="Y55" s="21"/>
      <c r="Z55" s="21"/>
    </row>
    <row r="56" spans="1:26" ht="15">
      <c r="A56" s="27">
        <v>47</v>
      </c>
      <c r="B56" s="27" t="s">
        <v>169</v>
      </c>
      <c r="C56" s="47" t="s">
        <v>21</v>
      </c>
      <c r="D56" s="12">
        <v>20</v>
      </c>
      <c r="E56" s="13" t="s">
        <v>9</v>
      </c>
      <c r="F56" s="13" t="s">
        <v>9</v>
      </c>
      <c r="G56" s="13" t="s">
        <v>9</v>
      </c>
      <c r="H56" s="48">
        <v>0</v>
      </c>
      <c r="I56" s="48">
        <v>0</v>
      </c>
      <c r="J56" s="48">
        <v>0</v>
      </c>
      <c r="K56" s="48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50">
        <f t="shared" si="1"/>
        <v>0</v>
      </c>
      <c r="S56" s="21"/>
      <c r="T56" s="21"/>
      <c r="U56" s="21" t="s">
        <v>25</v>
      </c>
      <c r="V56" s="47"/>
      <c r="W56" s="47"/>
      <c r="X56" s="21"/>
      <c r="Y56" s="21"/>
      <c r="Z56" s="21"/>
    </row>
    <row r="57" spans="1:26" ht="15">
      <c r="A57" s="27">
        <v>48</v>
      </c>
      <c r="B57" s="27" t="s">
        <v>170</v>
      </c>
      <c r="C57" s="47" t="s">
        <v>62</v>
      </c>
      <c r="D57" s="12">
        <v>1</v>
      </c>
      <c r="E57" s="13" t="s">
        <v>10</v>
      </c>
      <c r="F57" s="13" t="s">
        <v>10</v>
      </c>
      <c r="G57" s="13" t="s">
        <v>10</v>
      </c>
      <c r="H57" s="48">
        <v>0</v>
      </c>
      <c r="I57" s="48">
        <v>0</v>
      </c>
      <c r="J57" s="48">
        <v>0</v>
      </c>
      <c r="K57" s="48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50">
        <f t="shared" si="1"/>
        <v>0</v>
      </c>
      <c r="S57" s="21" t="s">
        <v>25</v>
      </c>
      <c r="T57" s="21"/>
      <c r="U57" s="21"/>
      <c r="V57" s="47"/>
      <c r="W57" s="47"/>
      <c r="X57" s="21"/>
      <c r="Y57" s="21"/>
      <c r="Z57" s="21"/>
    </row>
    <row r="58" spans="1:26" ht="15">
      <c r="A58" s="27">
        <v>49</v>
      </c>
      <c r="B58" s="27" t="s">
        <v>171</v>
      </c>
      <c r="C58" s="47" t="s">
        <v>62</v>
      </c>
      <c r="D58" s="12">
        <v>1</v>
      </c>
      <c r="E58" s="13" t="s">
        <v>10</v>
      </c>
      <c r="F58" s="13" t="s">
        <v>10</v>
      </c>
      <c r="G58" s="13" t="s">
        <v>10</v>
      </c>
      <c r="H58" s="48">
        <v>0</v>
      </c>
      <c r="I58" s="48">
        <v>0</v>
      </c>
      <c r="J58" s="48">
        <v>0</v>
      </c>
      <c r="K58" s="48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50">
        <f t="shared" si="1"/>
        <v>0</v>
      </c>
      <c r="S58" s="21" t="s">
        <v>25</v>
      </c>
      <c r="T58" s="21"/>
      <c r="U58" s="21"/>
      <c r="V58" s="47"/>
      <c r="W58" s="47"/>
      <c r="X58" s="21"/>
      <c r="Y58" s="21"/>
      <c r="Z58" s="21"/>
    </row>
    <row r="59" spans="1:26" ht="15">
      <c r="A59" s="27">
        <v>0</v>
      </c>
      <c r="B59" s="27"/>
      <c r="C59" s="47"/>
      <c r="D59" s="12">
        <v>1</v>
      </c>
      <c r="E59" s="13" t="s">
        <v>10</v>
      </c>
      <c r="F59" s="13" t="s">
        <v>10</v>
      </c>
      <c r="G59" s="13" t="s">
        <v>10</v>
      </c>
      <c r="H59" s="48">
        <v>0</v>
      </c>
      <c r="I59" s="48">
        <v>0</v>
      </c>
      <c r="J59" s="48">
        <v>0</v>
      </c>
      <c r="K59" s="48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50">
        <f t="shared" si="1"/>
        <v>0</v>
      </c>
      <c r="S59" s="21"/>
      <c r="T59" s="21"/>
      <c r="U59" s="21"/>
      <c r="V59" s="47"/>
      <c r="W59" s="47"/>
      <c r="X59" s="21"/>
      <c r="Y59" s="21"/>
      <c r="Z59" s="21"/>
    </row>
    <row r="60" spans="1:26" ht="15">
      <c r="A60" s="27">
        <v>0</v>
      </c>
      <c r="B60" s="27"/>
      <c r="C60" s="47"/>
      <c r="D60" s="12">
        <v>1</v>
      </c>
      <c r="E60" s="13" t="s">
        <v>10</v>
      </c>
      <c r="F60" s="13" t="s">
        <v>10</v>
      </c>
      <c r="G60" s="13" t="s">
        <v>10</v>
      </c>
      <c r="H60" s="48">
        <v>0</v>
      </c>
      <c r="I60" s="48">
        <v>0</v>
      </c>
      <c r="J60" s="48">
        <v>0</v>
      </c>
      <c r="K60" s="48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50">
        <f t="shared" si="1"/>
        <v>0</v>
      </c>
      <c r="S60" s="21"/>
      <c r="T60" s="21"/>
      <c r="U60" s="21"/>
      <c r="V60" s="47"/>
      <c r="W60" s="47"/>
      <c r="X60" s="21"/>
      <c r="Y60" s="21"/>
      <c r="Z60" s="21"/>
    </row>
    <row r="61" spans="1:26" ht="15">
      <c r="A61" s="27">
        <v>0</v>
      </c>
      <c r="B61" s="27"/>
      <c r="C61" s="47"/>
      <c r="D61" s="12">
        <v>1</v>
      </c>
      <c r="E61" s="13" t="s">
        <v>10</v>
      </c>
      <c r="F61" s="13" t="s">
        <v>10</v>
      </c>
      <c r="G61" s="13" t="s">
        <v>10</v>
      </c>
      <c r="H61" s="48">
        <v>0</v>
      </c>
      <c r="I61" s="48">
        <v>0</v>
      </c>
      <c r="J61" s="48">
        <v>0</v>
      </c>
      <c r="K61" s="48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50">
        <f t="shared" si="1"/>
        <v>0</v>
      </c>
      <c r="S61" s="21"/>
      <c r="T61" s="21"/>
      <c r="U61" s="21"/>
      <c r="V61" s="47"/>
      <c r="W61" s="47"/>
      <c r="X61" s="21"/>
      <c r="Y61" s="21"/>
      <c r="Z61" s="21"/>
    </row>
    <row r="62" spans="1:26" ht="15">
      <c r="A62" s="27">
        <v>0</v>
      </c>
      <c r="B62" s="27"/>
      <c r="C62" s="47"/>
      <c r="D62" s="12">
        <v>1</v>
      </c>
      <c r="E62" s="13" t="s">
        <v>10</v>
      </c>
      <c r="F62" s="13" t="s">
        <v>10</v>
      </c>
      <c r="G62" s="13" t="s">
        <v>10</v>
      </c>
      <c r="H62" s="48">
        <v>0</v>
      </c>
      <c r="I62" s="48">
        <v>0</v>
      </c>
      <c r="J62" s="48">
        <v>0</v>
      </c>
      <c r="K62" s="48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50">
        <f t="shared" si="1"/>
        <v>0</v>
      </c>
      <c r="S62" s="21"/>
      <c r="T62" s="21"/>
      <c r="U62" s="21"/>
      <c r="V62" s="47"/>
      <c r="W62" s="47"/>
      <c r="X62" s="21"/>
      <c r="Y62" s="21"/>
      <c r="Z62" s="21"/>
    </row>
    <row r="63" spans="1:26" ht="15">
      <c r="A63" s="27">
        <v>0</v>
      </c>
      <c r="B63" s="27"/>
      <c r="C63" s="47"/>
      <c r="D63" s="12">
        <v>1</v>
      </c>
      <c r="E63" s="13" t="s">
        <v>10</v>
      </c>
      <c r="F63" s="13" t="s">
        <v>10</v>
      </c>
      <c r="G63" s="13" t="s">
        <v>10</v>
      </c>
      <c r="H63" s="48">
        <v>0</v>
      </c>
      <c r="I63" s="48">
        <v>0</v>
      </c>
      <c r="J63" s="48">
        <v>0</v>
      </c>
      <c r="K63" s="48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49">
        <v>0</v>
      </c>
      <c r="R63" s="50">
        <f t="shared" si="1"/>
        <v>0</v>
      </c>
      <c r="S63" s="21"/>
      <c r="T63" s="21"/>
      <c r="U63" s="21"/>
      <c r="V63" s="47"/>
      <c r="W63" s="47"/>
      <c r="X63" s="21"/>
      <c r="Y63" s="21"/>
      <c r="Z63" s="21"/>
    </row>
    <row r="64" spans="1:26" ht="15">
      <c r="A64" s="27">
        <v>0</v>
      </c>
      <c r="B64" s="27"/>
      <c r="C64" s="47"/>
      <c r="D64" s="12">
        <v>1</v>
      </c>
      <c r="E64" s="13" t="s">
        <v>10</v>
      </c>
      <c r="F64" s="13" t="s">
        <v>10</v>
      </c>
      <c r="G64" s="13" t="s">
        <v>10</v>
      </c>
      <c r="H64" s="48">
        <v>0</v>
      </c>
      <c r="I64" s="48">
        <v>0</v>
      </c>
      <c r="J64" s="48">
        <v>0</v>
      </c>
      <c r="K64" s="48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50">
        <f t="shared" si="1"/>
        <v>0</v>
      </c>
      <c r="S64" s="21"/>
      <c r="T64" s="21"/>
      <c r="U64" s="21"/>
      <c r="V64" s="47"/>
      <c r="W64" s="47"/>
      <c r="X64" s="21"/>
      <c r="Y64" s="21"/>
      <c r="Z64" s="21"/>
    </row>
    <row r="65" spans="1:26" ht="15">
      <c r="A65" s="27">
        <v>0</v>
      </c>
      <c r="B65" s="27"/>
      <c r="C65" s="47"/>
      <c r="D65" s="12">
        <v>1</v>
      </c>
      <c r="E65" s="13" t="s">
        <v>10</v>
      </c>
      <c r="F65" s="13" t="s">
        <v>10</v>
      </c>
      <c r="G65" s="13" t="s">
        <v>10</v>
      </c>
      <c r="H65" s="48">
        <v>0</v>
      </c>
      <c r="I65" s="48">
        <v>0</v>
      </c>
      <c r="J65" s="48">
        <v>0</v>
      </c>
      <c r="K65" s="48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50">
        <f t="shared" si="1"/>
        <v>0</v>
      </c>
      <c r="S65" s="21"/>
      <c r="T65" s="21"/>
      <c r="U65" s="21"/>
      <c r="V65" s="47"/>
      <c r="W65" s="47"/>
      <c r="X65" s="21"/>
      <c r="Y65" s="21"/>
      <c r="Z65" s="21"/>
    </row>
    <row r="66" spans="1:26" ht="15">
      <c r="A66" s="27">
        <v>0</v>
      </c>
      <c r="B66" s="27"/>
      <c r="C66" s="47"/>
      <c r="D66" s="12">
        <v>1</v>
      </c>
      <c r="E66" s="13" t="s">
        <v>10</v>
      </c>
      <c r="F66" s="13" t="s">
        <v>10</v>
      </c>
      <c r="G66" s="13" t="s">
        <v>10</v>
      </c>
      <c r="H66" s="48">
        <v>0</v>
      </c>
      <c r="I66" s="48">
        <v>0</v>
      </c>
      <c r="J66" s="48">
        <v>0</v>
      </c>
      <c r="K66" s="48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50">
        <f t="shared" si="1"/>
        <v>0</v>
      </c>
      <c r="S66" s="21"/>
      <c r="T66" s="21"/>
      <c r="U66" s="21"/>
      <c r="V66" s="47"/>
      <c r="W66" s="47"/>
      <c r="X66" s="21"/>
      <c r="Y66" s="21"/>
      <c r="Z66" s="21"/>
    </row>
    <row r="67" spans="1:26" ht="15">
      <c r="A67" s="27">
        <v>0</v>
      </c>
      <c r="B67" s="27"/>
      <c r="C67" s="47"/>
      <c r="D67" s="12">
        <v>1</v>
      </c>
      <c r="E67" s="13" t="s">
        <v>10</v>
      </c>
      <c r="F67" s="13" t="s">
        <v>10</v>
      </c>
      <c r="G67" s="13" t="s">
        <v>10</v>
      </c>
      <c r="H67" s="48">
        <v>0</v>
      </c>
      <c r="I67" s="48">
        <v>0</v>
      </c>
      <c r="J67" s="48">
        <v>0</v>
      </c>
      <c r="K67" s="48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50">
        <f t="shared" si="1"/>
        <v>0</v>
      </c>
      <c r="S67" s="21"/>
      <c r="T67" s="21"/>
      <c r="U67" s="21"/>
      <c r="V67" s="47"/>
      <c r="W67" s="47"/>
      <c r="X67" s="21"/>
      <c r="Y67" s="21"/>
      <c r="Z67" s="21"/>
    </row>
    <row r="68" spans="1:26" ht="15">
      <c r="A68" s="27">
        <v>0</v>
      </c>
      <c r="B68" s="27"/>
      <c r="C68" s="47"/>
      <c r="D68" s="12">
        <v>1</v>
      </c>
      <c r="E68" s="13" t="s">
        <v>10</v>
      </c>
      <c r="F68" s="13" t="s">
        <v>10</v>
      </c>
      <c r="G68" s="13" t="s">
        <v>10</v>
      </c>
      <c r="H68" s="48">
        <v>0</v>
      </c>
      <c r="I68" s="48">
        <v>0</v>
      </c>
      <c r="J68" s="48">
        <v>0</v>
      </c>
      <c r="K68" s="48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50">
        <f t="shared" si="1"/>
        <v>0</v>
      </c>
      <c r="S68" s="21"/>
      <c r="T68" s="21"/>
      <c r="U68" s="21"/>
      <c r="V68" s="47"/>
      <c r="W68" s="47"/>
      <c r="X68" s="21"/>
      <c r="Y68" s="21"/>
      <c r="Z68" s="21"/>
    </row>
    <row r="69" spans="1:26" ht="15">
      <c r="A69" s="27">
        <v>0</v>
      </c>
      <c r="B69" s="27"/>
      <c r="C69" s="47"/>
      <c r="D69" s="12">
        <v>1</v>
      </c>
      <c r="E69" s="13" t="s">
        <v>10</v>
      </c>
      <c r="F69" s="13" t="s">
        <v>10</v>
      </c>
      <c r="G69" s="13" t="s">
        <v>10</v>
      </c>
      <c r="H69" s="48">
        <v>0</v>
      </c>
      <c r="I69" s="48">
        <v>0</v>
      </c>
      <c r="J69" s="48">
        <v>0</v>
      </c>
      <c r="K69" s="48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50">
        <f t="shared" si="1"/>
        <v>0</v>
      </c>
      <c r="S69" s="21"/>
      <c r="T69" s="21"/>
      <c r="U69" s="21"/>
      <c r="V69" s="47"/>
      <c r="W69" s="47"/>
      <c r="X69" s="21"/>
      <c r="Y69" s="21"/>
      <c r="Z69" s="21"/>
    </row>
    <row r="70" spans="1:26" ht="15">
      <c r="A70" s="27">
        <v>0</v>
      </c>
      <c r="B70" s="27"/>
      <c r="C70" s="47"/>
      <c r="D70" s="12">
        <v>1</v>
      </c>
      <c r="E70" s="13" t="s">
        <v>10</v>
      </c>
      <c r="F70" s="13" t="s">
        <v>10</v>
      </c>
      <c r="G70" s="13" t="s">
        <v>10</v>
      </c>
      <c r="H70" s="48">
        <v>0</v>
      </c>
      <c r="I70" s="48">
        <v>0</v>
      </c>
      <c r="J70" s="48">
        <v>0</v>
      </c>
      <c r="K70" s="48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v>0</v>
      </c>
      <c r="R70" s="50">
        <f t="shared" si="1"/>
        <v>0</v>
      </c>
      <c r="S70" s="28"/>
      <c r="T70" s="28"/>
      <c r="U70" s="28"/>
      <c r="V70" s="47"/>
      <c r="W70" s="47"/>
      <c r="X70" s="21"/>
      <c r="Y70" s="21"/>
      <c r="Z70" s="21"/>
    </row>
    <row r="71" spans="1:26" ht="15">
      <c r="A71" s="27">
        <v>0</v>
      </c>
      <c r="B71" s="27"/>
      <c r="C71" s="47"/>
      <c r="D71" s="12">
        <v>1</v>
      </c>
      <c r="E71" s="13" t="s">
        <v>10</v>
      </c>
      <c r="F71" s="13" t="s">
        <v>10</v>
      </c>
      <c r="G71" s="13" t="s">
        <v>10</v>
      </c>
      <c r="H71" s="48">
        <v>0</v>
      </c>
      <c r="I71" s="48">
        <v>0</v>
      </c>
      <c r="J71" s="48">
        <v>0</v>
      </c>
      <c r="K71" s="48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50">
        <f t="shared" si="1"/>
        <v>0</v>
      </c>
      <c r="S71" s="21"/>
      <c r="T71" s="21"/>
      <c r="U71" s="21"/>
      <c r="V71" s="47"/>
      <c r="W71" s="47"/>
      <c r="X71" s="21"/>
      <c r="Y71" s="21"/>
      <c r="Z71" s="21"/>
    </row>
    <row r="72" spans="1:26" ht="15">
      <c r="A72" s="27">
        <v>0</v>
      </c>
      <c r="B72" s="27"/>
      <c r="C72" s="47"/>
      <c r="D72" s="12">
        <v>1</v>
      </c>
      <c r="E72" s="13" t="s">
        <v>10</v>
      </c>
      <c r="F72" s="13" t="s">
        <v>10</v>
      </c>
      <c r="G72" s="13" t="s">
        <v>10</v>
      </c>
      <c r="H72" s="48">
        <v>0</v>
      </c>
      <c r="I72" s="48">
        <v>0</v>
      </c>
      <c r="J72" s="48">
        <v>0</v>
      </c>
      <c r="K72" s="48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50">
        <f t="shared" si="1"/>
        <v>0</v>
      </c>
      <c r="S72" s="21"/>
      <c r="T72" s="21"/>
      <c r="U72" s="21"/>
      <c r="V72" s="47"/>
      <c r="W72" s="47"/>
      <c r="X72" s="21"/>
      <c r="Y72" s="21"/>
      <c r="Z72" s="21"/>
    </row>
    <row r="73" spans="1:26" ht="15">
      <c r="A73" s="27">
        <v>0</v>
      </c>
      <c r="B73" s="27"/>
      <c r="C73" s="47"/>
      <c r="D73" s="29">
        <v>1</v>
      </c>
      <c r="E73" s="13" t="s">
        <v>10</v>
      </c>
      <c r="F73" s="13" t="s">
        <v>10</v>
      </c>
      <c r="G73" s="13" t="s">
        <v>10</v>
      </c>
      <c r="H73" s="48">
        <v>0</v>
      </c>
      <c r="I73" s="48">
        <v>0</v>
      </c>
      <c r="J73" s="48">
        <v>0</v>
      </c>
      <c r="K73" s="48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50">
        <f t="shared" si="1"/>
        <v>0</v>
      </c>
      <c r="S73" s="21"/>
      <c r="T73" s="21"/>
      <c r="U73" s="21"/>
      <c r="V73" s="47"/>
      <c r="W73" s="47"/>
      <c r="X73" s="21"/>
      <c r="Y73" s="21"/>
      <c r="Z73" s="21"/>
    </row>
    <row r="74" spans="1:26" ht="15">
      <c r="A74" s="27">
        <v>0</v>
      </c>
      <c r="B74" s="27"/>
      <c r="C74" s="47"/>
      <c r="D74" s="12">
        <v>1</v>
      </c>
      <c r="E74" s="13" t="s">
        <v>10</v>
      </c>
      <c r="F74" s="13" t="s">
        <v>10</v>
      </c>
      <c r="G74" s="13" t="s">
        <v>10</v>
      </c>
      <c r="H74" s="48">
        <v>0</v>
      </c>
      <c r="I74" s="48">
        <v>0</v>
      </c>
      <c r="J74" s="48">
        <v>0</v>
      </c>
      <c r="K74" s="48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50">
        <f t="shared" si="1"/>
        <v>0</v>
      </c>
      <c r="S74" s="28"/>
      <c r="T74" s="28"/>
      <c r="U74" s="28"/>
      <c r="V74" s="47"/>
      <c r="W74" s="47"/>
      <c r="X74" s="21"/>
      <c r="Y74" s="21"/>
      <c r="Z74" s="21"/>
    </row>
    <row r="75" spans="1:26" ht="15">
      <c r="A75" s="27">
        <v>0</v>
      </c>
      <c r="B75" s="27"/>
      <c r="C75" s="47"/>
      <c r="D75" s="29">
        <v>1</v>
      </c>
      <c r="E75" s="13" t="s">
        <v>10</v>
      </c>
      <c r="F75" s="13" t="s">
        <v>10</v>
      </c>
      <c r="G75" s="13" t="s">
        <v>10</v>
      </c>
      <c r="H75" s="48">
        <v>0</v>
      </c>
      <c r="I75" s="48">
        <v>0</v>
      </c>
      <c r="J75" s="48">
        <v>0</v>
      </c>
      <c r="K75" s="48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50">
        <f t="shared" ref="R75:R109" si="2">H75*$AB$10+I75*$AC$10+J75*$AD$10+K75*$AE$10+L75*$AF$10+M75*$AG$10+N75*$AH$10+O75*$AI$10+P75*$AJ$10+Q75*$AK$10</f>
        <v>0</v>
      </c>
      <c r="S75" s="21"/>
      <c r="T75" s="21"/>
      <c r="U75" s="21"/>
      <c r="V75" s="47"/>
      <c r="W75" s="47"/>
      <c r="X75" s="21"/>
      <c r="Y75" s="21"/>
      <c r="Z75" s="21"/>
    </row>
    <row r="76" spans="1:26" ht="15">
      <c r="A76" s="27">
        <v>0</v>
      </c>
      <c r="B76" s="27"/>
      <c r="C76" s="47"/>
      <c r="D76" s="12">
        <v>1</v>
      </c>
      <c r="E76" s="13" t="s">
        <v>10</v>
      </c>
      <c r="F76" s="13" t="s">
        <v>10</v>
      </c>
      <c r="G76" s="13" t="s">
        <v>10</v>
      </c>
      <c r="H76" s="48">
        <v>0</v>
      </c>
      <c r="I76" s="48">
        <v>0</v>
      </c>
      <c r="J76" s="48">
        <v>0</v>
      </c>
      <c r="K76" s="48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50">
        <f t="shared" si="2"/>
        <v>0</v>
      </c>
      <c r="S76" s="21"/>
      <c r="T76" s="21"/>
      <c r="U76" s="21"/>
      <c r="V76" s="47"/>
      <c r="W76" s="47"/>
      <c r="X76" s="21"/>
      <c r="Y76" s="21"/>
      <c r="Z76" s="21"/>
    </row>
    <row r="77" spans="1:26" ht="15">
      <c r="A77" s="27">
        <v>0</v>
      </c>
      <c r="B77" s="27"/>
      <c r="C77" s="47"/>
      <c r="D77" s="12">
        <v>1</v>
      </c>
      <c r="E77" s="13" t="s">
        <v>10</v>
      </c>
      <c r="F77" s="13" t="s">
        <v>10</v>
      </c>
      <c r="G77" s="13" t="s">
        <v>10</v>
      </c>
      <c r="H77" s="48">
        <v>0</v>
      </c>
      <c r="I77" s="48">
        <v>0</v>
      </c>
      <c r="J77" s="48">
        <v>0</v>
      </c>
      <c r="K77" s="48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50">
        <f t="shared" si="2"/>
        <v>0</v>
      </c>
      <c r="S77" s="21"/>
      <c r="T77" s="21"/>
      <c r="U77" s="21"/>
      <c r="V77" s="47"/>
      <c r="W77" s="47"/>
      <c r="X77" s="21"/>
      <c r="Y77" s="21"/>
      <c r="Z77" s="21"/>
    </row>
    <row r="78" spans="1:26" ht="15">
      <c r="A78" s="27">
        <v>0</v>
      </c>
      <c r="B78" s="27"/>
      <c r="C78" s="47"/>
      <c r="D78" s="12">
        <v>1</v>
      </c>
      <c r="E78" s="13" t="s">
        <v>10</v>
      </c>
      <c r="F78" s="13" t="s">
        <v>10</v>
      </c>
      <c r="G78" s="13" t="s">
        <v>10</v>
      </c>
      <c r="H78" s="48">
        <v>0</v>
      </c>
      <c r="I78" s="48">
        <v>0</v>
      </c>
      <c r="J78" s="48">
        <v>0</v>
      </c>
      <c r="K78" s="48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v>0</v>
      </c>
      <c r="R78" s="50">
        <f t="shared" si="2"/>
        <v>0</v>
      </c>
      <c r="S78" s="21"/>
      <c r="T78" s="21"/>
      <c r="U78" s="21"/>
      <c r="V78" s="47"/>
      <c r="W78" s="47"/>
      <c r="X78" s="21"/>
      <c r="Y78" s="21"/>
      <c r="Z78" s="21"/>
    </row>
    <row r="79" spans="1:26" ht="15">
      <c r="A79" s="27">
        <v>0</v>
      </c>
      <c r="B79" s="27"/>
      <c r="C79" s="47"/>
      <c r="D79" s="12">
        <v>1</v>
      </c>
      <c r="E79" s="13" t="s">
        <v>10</v>
      </c>
      <c r="F79" s="13" t="s">
        <v>10</v>
      </c>
      <c r="G79" s="13" t="s">
        <v>10</v>
      </c>
      <c r="H79" s="48">
        <v>0</v>
      </c>
      <c r="I79" s="48">
        <v>0</v>
      </c>
      <c r="J79" s="48">
        <v>0</v>
      </c>
      <c r="K79" s="48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50">
        <f t="shared" si="2"/>
        <v>0</v>
      </c>
      <c r="S79" s="21"/>
      <c r="T79" s="21"/>
      <c r="U79" s="21"/>
      <c r="V79" s="47"/>
      <c r="W79" s="47"/>
      <c r="X79" s="21"/>
      <c r="Y79" s="21"/>
      <c r="Z79" s="21"/>
    </row>
    <row r="80" spans="1:26" ht="15">
      <c r="A80" s="27">
        <v>0</v>
      </c>
      <c r="B80" s="27"/>
      <c r="C80" s="47"/>
      <c r="D80" s="12">
        <v>1</v>
      </c>
      <c r="E80" s="13" t="s">
        <v>10</v>
      </c>
      <c r="F80" s="13" t="s">
        <v>10</v>
      </c>
      <c r="G80" s="13" t="s">
        <v>10</v>
      </c>
      <c r="H80" s="48">
        <v>0</v>
      </c>
      <c r="I80" s="48">
        <v>0</v>
      </c>
      <c r="J80" s="48">
        <v>0</v>
      </c>
      <c r="K80" s="48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50">
        <f t="shared" si="2"/>
        <v>0</v>
      </c>
      <c r="S80" s="21"/>
      <c r="T80" s="21"/>
      <c r="U80" s="21"/>
      <c r="V80" s="47"/>
      <c r="W80" s="47"/>
      <c r="X80" s="21"/>
      <c r="Y80" s="21"/>
      <c r="Z80" s="21"/>
    </row>
    <row r="81" spans="1:26" ht="15">
      <c r="A81" s="27">
        <v>0</v>
      </c>
      <c r="B81" s="27"/>
      <c r="C81" s="47"/>
      <c r="D81" s="12">
        <v>1</v>
      </c>
      <c r="E81" s="13" t="s">
        <v>10</v>
      </c>
      <c r="F81" s="13" t="s">
        <v>10</v>
      </c>
      <c r="G81" s="13" t="s">
        <v>10</v>
      </c>
      <c r="H81" s="48">
        <v>0</v>
      </c>
      <c r="I81" s="48">
        <v>0</v>
      </c>
      <c r="J81" s="48">
        <v>0</v>
      </c>
      <c r="K81" s="48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50">
        <f t="shared" si="2"/>
        <v>0</v>
      </c>
      <c r="S81" s="21"/>
      <c r="T81" s="21"/>
      <c r="U81" s="21"/>
      <c r="V81" s="47"/>
      <c r="W81" s="47"/>
      <c r="X81" s="21"/>
      <c r="Y81" s="21"/>
      <c r="Z81" s="21"/>
    </row>
    <row r="82" spans="1:26" ht="15">
      <c r="A82" s="27">
        <v>0</v>
      </c>
      <c r="B82" s="27"/>
      <c r="C82" s="47"/>
      <c r="D82" s="12">
        <v>1</v>
      </c>
      <c r="E82" s="13" t="s">
        <v>10</v>
      </c>
      <c r="F82" s="13" t="s">
        <v>10</v>
      </c>
      <c r="G82" s="13" t="s">
        <v>10</v>
      </c>
      <c r="H82" s="48">
        <v>0</v>
      </c>
      <c r="I82" s="48">
        <v>0</v>
      </c>
      <c r="J82" s="48">
        <v>0</v>
      </c>
      <c r="K82" s="48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50">
        <f t="shared" si="2"/>
        <v>0</v>
      </c>
      <c r="S82" s="21"/>
      <c r="T82" s="21"/>
      <c r="U82" s="21"/>
      <c r="V82" s="47"/>
      <c r="W82" s="47"/>
      <c r="X82" s="21"/>
      <c r="Y82" s="21"/>
      <c r="Z82" s="21"/>
    </row>
    <row r="83" spans="1:26" ht="15">
      <c r="A83" s="27">
        <v>0</v>
      </c>
      <c r="B83" s="27"/>
      <c r="C83" s="47"/>
      <c r="D83" s="12">
        <v>1</v>
      </c>
      <c r="E83" s="13" t="s">
        <v>10</v>
      </c>
      <c r="F83" s="13" t="s">
        <v>10</v>
      </c>
      <c r="G83" s="13" t="s">
        <v>10</v>
      </c>
      <c r="H83" s="48">
        <v>0</v>
      </c>
      <c r="I83" s="48">
        <v>0</v>
      </c>
      <c r="J83" s="48">
        <v>0</v>
      </c>
      <c r="K83" s="48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50">
        <f t="shared" si="2"/>
        <v>0</v>
      </c>
      <c r="S83" s="21"/>
      <c r="T83" s="21"/>
      <c r="U83" s="21"/>
      <c r="V83" s="47"/>
      <c r="W83" s="47"/>
      <c r="X83" s="21"/>
      <c r="Y83" s="21"/>
      <c r="Z83" s="21"/>
    </row>
    <row r="84" spans="1:26" ht="15">
      <c r="A84" s="27">
        <v>0</v>
      </c>
      <c r="B84" s="27"/>
      <c r="C84" s="47"/>
      <c r="D84" s="12">
        <v>1</v>
      </c>
      <c r="E84" s="13" t="s">
        <v>10</v>
      </c>
      <c r="F84" s="13" t="s">
        <v>10</v>
      </c>
      <c r="G84" s="13" t="s">
        <v>10</v>
      </c>
      <c r="H84" s="48">
        <v>0</v>
      </c>
      <c r="I84" s="48">
        <v>0</v>
      </c>
      <c r="J84" s="48">
        <v>0</v>
      </c>
      <c r="K84" s="48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50">
        <f t="shared" si="2"/>
        <v>0</v>
      </c>
      <c r="S84" s="21"/>
      <c r="T84" s="21"/>
      <c r="U84" s="21"/>
      <c r="V84" s="47"/>
      <c r="W84" s="47"/>
      <c r="X84" s="21"/>
      <c r="Y84" s="21"/>
      <c r="Z84" s="21"/>
    </row>
    <row r="85" spans="1:26" ht="15">
      <c r="A85" s="27">
        <v>0</v>
      </c>
      <c r="B85" s="27"/>
      <c r="C85" s="47"/>
      <c r="D85" s="12">
        <v>1</v>
      </c>
      <c r="E85" s="13" t="s">
        <v>10</v>
      </c>
      <c r="F85" s="13" t="s">
        <v>10</v>
      </c>
      <c r="G85" s="13" t="s">
        <v>10</v>
      </c>
      <c r="H85" s="48">
        <v>0</v>
      </c>
      <c r="I85" s="48">
        <v>0</v>
      </c>
      <c r="J85" s="48">
        <v>0</v>
      </c>
      <c r="K85" s="48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50">
        <f t="shared" si="2"/>
        <v>0</v>
      </c>
      <c r="S85" s="21"/>
      <c r="T85" s="21"/>
      <c r="U85" s="21"/>
      <c r="V85" s="47"/>
      <c r="W85" s="47"/>
      <c r="X85" s="21"/>
      <c r="Y85" s="21"/>
      <c r="Z85" s="21"/>
    </row>
    <row r="86" spans="1:26" ht="15">
      <c r="A86" s="27">
        <v>0</v>
      </c>
      <c r="B86" s="27"/>
      <c r="C86" s="47"/>
      <c r="D86" s="12">
        <v>1</v>
      </c>
      <c r="E86" s="13" t="s">
        <v>10</v>
      </c>
      <c r="F86" s="13" t="s">
        <v>10</v>
      </c>
      <c r="G86" s="13" t="s">
        <v>10</v>
      </c>
      <c r="H86" s="48">
        <v>0</v>
      </c>
      <c r="I86" s="48">
        <v>0</v>
      </c>
      <c r="J86" s="48">
        <v>0</v>
      </c>
      <c r="K86" s="48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50">
        <f t="shared" si="2"/>
        <v>0</v>
      </c>
      <c r="S86" s="21"/>
      <c r="T86" s="21"/>
      <c r="U86" s="21"/>
      <c r="V86" s="47"/>
      <c r="W86" s="47"/>
      <c r="X86" s="21"/>
      <c r="Y86" s="21"/>
      <c r="Z86" s="21"/>
    </row>
    <row r="87" spans="1:26" ht="15">
      <c r="A87" s="27">
        <v>0</v>
      </c>
      <c r="B87" s="27"/>
      <c r="C87" s="47"/>
      <c r="D87" s="12">
        <v>1</v>
      </c>
      <c r="E87" s="13" t="s">
        <v>10</v>
      </c>
      <c r="F87" s="13" t="s">
        <v>10</v>
      </c>
      <c r="G87" s="13" t="s">
        <v>10</v>
      </c>
      <c r="H87" s="48">
        <v>0</v>
      </c>
      <c r="I87" s="48">
        <v>0</v>
      </c>
      <c r="J87" s="48">
        <v>0</v>
      </c>
      <c r="K87" s="48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50">
        <f t="shared" si="2"/>
        <v>0</v>
      </c>
      <c r="S87" s="21"/>
      <c r="T87" s="21"/>
      <c r="U87" s="21"/>
      <c r="V87" s="47"/>
      <c r="W87" s="47"/>
      <c r="X87" s="21"/>
      <c r="Y87" s="21"/>
      <c r="Z87" s="21"/>
    </row>
    <row r="88" spans="1:26" ht="15">
      <c r="A88" s="27">
        <v>0</v>
      </c>
      <c r="B88" s="27"/>
      <c r="C88" s="47"/>
      <c r="D88" s="12">
        <v>1</v>
      </c>
      <c r="E88" s="13" t="s">
        <v>10</v>
      </c>
      <c r="F88" s="13" t="s">
        <v>10</v>
      </c>
      <c r="G88" s="13" t="s">
        <v>10</v>
      </c>
      <c r="H88" s="48">
        <v>0</v>
      </c>
      <c r="I88" s="48">
        <v>0</v>
      </c>
      <c r="J88" s="48">
        <v>0</v>
      </c>
      <c r="K88" s="48">
        <v>0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50">
        <f t="shared" si="2"/>
        <v>0</v>
      </c>
      <c r="S88" s="21"/>
      <c r="T88" s="21"/>
      <c r="U88" s="21"/>
      <c r="V88" s="47"/>
      <c r="W88" s="47"/>
      <c r="X88" s="21"/>
      <c r="Y88" s="21"/>
      <c r="Z88" s="21"/>
    </row>
    <row r="89" spans="1:26" ht="15">
      <c r="A89" s="27">
        <v>0</v>
      </c>
      <c r="B89" s="27"/>
      <c r="C89" s="47"/>
      <c r="D89" s="12">
        <v>1</v>
      </c>
      <c r="E89" s="13" t="s">
        <v>10</v>
      </c>
      <c r="F89" s="13" t="s">
        <v>10</v>
      </c>
      <c r="G89" s="13" t="s">
        <v>10</v>
      </c>
      <c r="H89" s="48">
        <v>0</v>
      </c>
      <c r="I89" s="48">
        <v>0</v>
      </c>
      <c r="J89" s="48">
        <v>0</v>
      </c>
      <c r="K89" s="48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50">
        <f t="shared" si="2"/>
        <v>0</v>
      </c>
      <c r="S89" s="21"/>
      <c r="T89" s="21"/>
      <c r="U89" s="21"/>
      <c r="V89" s="47"/>
      <c r="W89" s="47"/>
      <c r="X89" s="21"/>
      <c r="Y89" s="21"/>
      <c r="Z89" s="21"/>
    </row>
    <row r="90" spans="1:26" ht="15">
      <c r="A90" s="27">
        <v>0</v>
      </c>
      <c r="B90" s="27"/>
      <c r="C90" s="47"/>
      <c r="D90" s="12">
        <v>1</v>
      </c>
      <c r="E90" s="13" t="s">
        <v>10</v>
      </c>
      <c r="F90" s="13" t="s">
        <v>10</v>
      </c>
      <c r="G90" s="13" t="s">
        <v>10</v>
      </c>
      <c r="H90" s="48">
        <v>0</v>
      </c>
      <c r="I90" s="48">
        <v>0</v>
      </c>
      <c r="J90" s="48">
        <v>0</v>
      </c>
      <c r="K90" s="48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50">
        <f t="shared" si="2"/>
        <v>0</v>
      </c>
      <c r="S90" s="21"/>
      <c r="T90" s="21"/>
      <c r="U90" s="21"/>
      <c r="V90" s="47"/>
      <c r="W90" s="47"/>
      <c r="X90" s="21"/>
      <c r="Y90" s="21"/>
      <c r="Z90" s="21"/>
    </row>
    <row r="91" spans="1:26" ht="15">
      <c r="A91" s="27">
        <v>0</v>
      </c>
      <c r="B91" s="27"/>
      <c r="C91" s="47"/>
      <c r="D91" s="12">
        <v>1</v>
      </c>
      <c r="E91" s="13" t="s">
        <v>10</v>
      </c>
      <c r="F91" s="13" t="s">
        <v>10</v>
      </c>
      <c r="G91" s="13" t="s">
        <v>10</v>
      </c>
      <c r="H91" s="48">
        <v>0</v>
      </c>
      <c r="I91" s="48">
        <v>0</v>
      </c>
      <c r="J91" s="48">
        <v>0</v>
      </c>
      <c r="K91" s="48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50">
        <f t="shared" si="2"/>
        <v>0</v>
      </c>
      <c r="S91" s="21"/>
      <c r="T91" s="21"/>
      <c r="U91" s="21"/>
      <c r="V91" s="47"/>
      <c r="W91" s="47"/>
      <c r="X91" s="21"/>
      <c r="Y91" s="21"/>
      <c r="Z91" s="21"/>
    </row>
    <row r="92" spans="1:26" ht="15">
      <c r="A92" s="27">
        <v>0</v>
      </c>
      <c r="B92" s="27"/>
      <c r="C92" s="47"/>
      <c r="D92" s="12">
        <v>1</v>
      </c>
      <c r="E92" s="13" t="s">
        <v>10</v>
      </c>
      <c r="F92" s="13" t="s">
        <v>10</v>
      </c>
      <c r="G92" s="13" t="s">
        <v>10</v>
      </c>
      <c r="H92" s="48">
        <v>0</v>
      </c>
      <c r="I92" s="48">
        <v>0</v>
      </c>
      <c r="J92" s="48">
        <v>0</v>
      </c>
      <c r="K92" s="48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50">
        <f t="shared" si="2"/>
        <v>0</v>
      </c>
      <c r="S92" s="21"/>
      <c r="T92" s="21"/>
      <c r="U92" s="21"/>
      <c r="V92" s="47"/>
      <c r="W92" s="47"/>
      <c r="X92" s="21"/>
      <c r="Y92" s="21"/>
      <c r="Z92" s="21"/>
    </row>
    <row r="93" spans="1:26" ht="15">
      <c r="A93" s="27">
        <v>0</v>
      </c>
      <c r="B93" s="27"/>
      <c r="C93" s="47"/>
      <c r="D93" s="12">
        <v>1</v>
      </c>
      <c r="E93" s="13" t="s">
        <v>10</v>
      </c>
      <c r="F93" s="13" t="s">
        <v>10</v>
      </c>
      <c r="G93" s="13" t="s">
        <v>10</v>
      </c>
      <c r="H93" s="48">
        <v>0</v>
      </c>
      <c r="I93" s="48">
        <v>0</v>
      </c>
      <c r="J93" s="48">
        <v>0</v>
      </c>
      <c r="K93" s="48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50">
        <f t="shared" si="2"/>
        <v>0</v>
      </c>
      <c r="S93" s="21"/>
      <c r="T93" s="21"/>
      <c r="U93" s="21"/>
      <c r="V93" s="47"/>
      <c r="W93" s="47"/>
      <c r="X93" s="21"/>
      <c r="Y93" s="21"/>
      <c r="Z93" s="21"/>
    </row>
    <row r="94" spans="1:26" ht="15">
      <c r="A94" s="27">
        <v>0</v>
      </c>
      <c r="B94" s="27"/>
      <c r="C94" s="47"/>
      <c r="D94" s="12">
        <v>1</v>
      </c>
      <c r="E94" s="13" t="s">
        <v>10</v>
      </c>
      <c r="F94" s="13" t="s">
        <v>10</v>
      </c>
      <c r="G94" s="13" t="s">
        <v>10</v>
      </c>
      <c r="H94" s="48">
        <v>0</v>
      </c>
      <c r="I94" s="48">
        <v>0</v>
      </c>
      <c r="J94" s="48">
        <v>0</v>
      </c>
      <c r="K94" s="48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50">
        <f t="shared" si="2"/>
        <v>0</v>
      </c>
      <c r="S94" s="21"/>
      <c r="T94" s="21"/>
      <c r="U94" s="21"/>
      <c r="V94" s="47"/>
      <c r="W94" s="47"/>
      <c r="X94" s="21"/>
      <c r="Y94" s="21"/>
      <c r="Z94" s="21"/>
    </row>
    <row r="95" spans="1:26" ht="15">
      <c r="A95" s="27">
        <v>0</v>
      </c>
      <c r="B95" s="27"/>
      <c r="C95" s="47"/>
      <c r="D95" s="12">
        <v>1</v>
      </c>
      <c r="E95" s="13" t="s">
        <v>10</v>
      </c>
      <c r="F95" s="13" t="s">
        <v>10</v>
      </c>
      <c r="G95" s="13" t="s">
        <v>10</v>
      </c>
      <c r="H95" s="48">
        <v>0</v>
      </c>
      <c r="I95" s="48">
        <v>0</v>
      </c>
      <c r="J95" s="48">
        <v>0</v>
      </c>
      <c r="K95" s="48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50">
        <f t="shared" si="2"/>
        <v>0</v>
      </c>
      <c r="S95" s="21"/>
      <c r="T95" s="21"/>
      <c r="U95" s="21"/>
      <c r="V95" s="47"/>
      <c r="W95" s="47"/>
      <c r="X95" s="21"/>
      <c r="Y95" s="21"/>
      <c r="Z95" s="21"/>
    </row>
    <row r="96" spans="1:26" ht="15">
      <c r="A96" s="27">
        <v>0</v>
      </c>
      <c r="B96" s="27"/>
      <c r="C96" s="47"/>
      <c r="D96" s="12">
        <v>1</v>
      </c>
      <c r="E96" s="13" t="s">
        <v>10</v>
      </c>
      <c r="F96" s="13" t="s">
        <v>10</v>
      </c>
      <c r="G96" s="13" t="s">
        <v>10</v>
      </c>
      <c r="H96" s="48">
        <v>0</v>
      </c>
      <c r="I96" s="48">
        <v>0</v>
      </c>
      <c r="J96" s="48">
        <v>0</v>
      </c>
      <c r="K96" s="48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50">
        <f t="shared" si="2"/>
        <v>0</v>
      </c>
      <c r="S96" s="21"/>
      <c r="T96" s="21"/>
      <c r="U96" s="21"/>
      <c r="V96" s="47"/>
      <c r="W96" s="47"/>
      <c r="X96" s="21"/>
      <c r="Y96" s="21"/>
      <c r="Z96" s="21"/>
    </row>
    <row r="97" spans="1:26" ht="15">
      <c r="A97" s="27">
        <v>0</v>
      </c>
      <c r="B97" s="27"/>
      <c r="C97" s="47"/>
      <c r="D97" s="12">
        <v>1</v>
      </c>
      <c r="E97" s="13" t="s">
        <v>10</v>
      </c>
      <c r="F97" s="13" t="s">
        <v>10</v>
      </c>
      <c r="G97" s="13" t="s">
        <v>10</v>
      </c>
      <c r="H97" s="48">
        <v>0</v>
      </c>
      <c r="I97" s="48">
        <v>0</v>
      </c>
      <c r="J97" s="48">
        <v>0</v>
      </c>
      <c r="K97" s="48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50">
        <f t="shared" si="2"/>
        <v>0</v>
      </c>
      <c r="S97" s="21"/>
      <c r="T97" s="21"/>
      <c r="U97" s="21"/>
      <c r="V97" s="47"/>
      <c r="W97" s="47"/>
      <c r="X97" s="21"/>
      <c r="Y97" s="21"/>
      <c r="Z97" s="21"/>
    </row>
    <row r="98" spans="1:26" ht="15">
      <c r="A98" s="27">
        <v>0</v>
      </c>
      <c r="B98" s="27"/>
      <c r="C98" s="47"/>
      <c r="D98" s="12">
        <v>1</v>
      </c>
      <c r="E98" s="13" t="s">
        <v>10</v>
      </c>
      <c r="F98" s="13" t="s">
        <v>10</v>
      </c>
      <c r="G98" s="13" t="s">
        <v>10</v>
      </c>
      <c r="H98" s="48">
        <v>0</v>
      </c>
      <c r="I98" s="48">
        <v>0</v>
      </c>
      <c r="J98" s="48">
        <v>0</v>
      </c>
      <c r="K98" s="48">
        <v>0</v>
      </c>
      <c r="L98" s="49">
        <v>0</v>
      </c>
      <c r="M98" s="49">
        <v>0</v>
      </c>
      <c r="N98" s="49">
        <v>0</v>
      </c>
      <c r="O98" s="49">
        <v>0</v>
      </c>
      <c r="P98" s="49">
        <v>0</v>
      </c>
      <c r="Q98" s="49">
        <v>0</v>
      </c>
      <c r="R98" s="50">
        <f t="shared" si="2"/>
        <v>0</v>
      </c>
      <c r="S98" s="21"/>
      <c r="T98" s="21"/>
      <c r="U98" s="21"/>
      <c r="V98" s="47"/>
      <c r="W98" s="47"/>
      <c r="X98" s="21"/>
      <c r="Y98" s="21"/>
      <c r="Z98" s="21"/>
    </row>
    <row r="99" spans="1:26" ht="15">
      <c r="A99" s="27">
        <v>0</v>
      </c>
      <c r="B99" s="27"/>
      <c r="C99" s="47"/>
      <c r="D99" s="12">
        <v>1</v>
      </c>
      <c r="E99" s="13" t="s">
        <v>10</v>
      </c>
      <c r="F99" s="13" t="s">
        <v>10</v>
      </c>
      <c r="G99" s="13" t="s">
        <v>10</v>
      </c>
      <c r="H99" s="48">
        <v>0</v>
      </c>
      <c r="I99" s="48">
        <v>0</v>
      </c>
      <c r="J99" s="48">
        <v>0</v>
      </c>
      <c r="K99" s="48">
        <v>0</v>
      </c>
      <c r="L99" s="49">
        <v>0</v>
      </c>
      <c r="M99" s="49">
        <v>0</v>
      </c>
      <c r="N99" s="49">
        <v>0</v>
      </c>
      <c r="O99" s="49">
        <v>0</v>
      </c>
      <c r="P99" s="49">
        <v>0</v>
      </c>
      <c r="Q99" s="49">
        <v>0</v>
      </c>
      <c r="R99" s="50">
        <f t="shared" si="2"/>
        <v>0</v>
      </c>
      <c r="S99" s="21"/>
      <c r="T99" s="21"/>
      <c r="U99" s="21"/>
      <c r="V99" s="47"/>
      <c r="W99" s="47"/>
      <c r="X99" s="21"/>
      <c r="Y99" s="21"/>
      <c r="Z99" s="21"/>
    </row>
    <row r="100" spans="1:26" ht="15">
      <c r="A100" s="27">
        <v>0</v>
      </c>
      <c r="B100" s="27"/>
      <c r="C100" s="47"/>
      <c r="D100" s="12">
        <v>1</v>
      </c>
      <c r="E100" s="13" t="s">
        <v>10</v>
      </c>
      <c r="F100" s="13" t="s">
        <v>10</v>
      </c>
      <c r="G100" s="13" t="s">
        <v>10</v>
      </c>
      <c r="H100" s="48">
        <v>0</v>
      </c>
      <c r="I100" s="48">
        <v>0</v>
      </c>
      <c r="J100" s="48">
        <v>0</v>
      </c>
      <c r="K100" s="48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50">
        <f t="shared" si="2"/>
        <v>0</v>
      </c>
      <c r="S100" s="21"/>
      <c r="T100" s="21"/>
      <c r="U100" s="21"/>
      <c r="V100" s="47"/>
      <c r="W100" s="47"/>
      <c r="X100" s="21"/>
      <c r="Y100" s="21"/>
      <c r="Z100" s="21"/>
    </row>
    <row r="101" spans="1:26" ht="15">
      <c r="A101" s="27">
        <v>0</v>
      </c>
      <c r="B101" s="27"/>
      <c r="C101" s="47"/>
      <c r="D101" s="12">
        <v>1</v>
      </c>
      <c r="E101" s="13" t="s">
        <v>10</v>
      </c>
      <c r="F101" s="13" t="s">
        <v>10</v>
      </c>
      <c r="G101" s="13" t="s">
        <v>10</v>
      </c>
      <c r="H101" s="48">
        <v>0</v>
      </c>
      <c r="I101" s="48">
        <v>0</v>
      </c>
      <c r="J101" s="48">
        <v>0</v>
      </c>
      <c r="K101" s="48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0</v>
      </c>
      <c r="Q101" s="49">
        <v>0</v>
      </c>
      <c r="R101" s="50">
        <f t="shared" si="2"/>
        <v>0</v>
      </c>
      <c r="S101" s="21"/>
      <c r="T101" s="21"/>
      <c r="U101" s="21"/>
      <c r="V101" s="47"/>
      <c r="W101" s="47"/>
      <c r="X101" s="21"/>
      <c r="Y101" s="21"/>
      <c r="Z101" s="21"/>
    </row>
    <row r="102" spans="1:26" ht="15">
      <c r="A102" s="27">
        <v>0</v>
      </c>
      <c r="B102" s="27"/>
      <c r="C102" s="47"/>
      <c r="D102" s="12">
        <v>1</v>
      </c>
      <c r="E102" s="13" t="s">
        <v>10</v>
      </c>
      <c r="F102" s="13" t="s">
        <v>10</v>
      </c>
      <c r="G102" s="13" t="s">
        <v>10</v>
      </c>
      <c r="H102" s="48">
        <v>0</v>
      </c>
      <c r="I102" s="48">
        <v>0</v>
      </c>
      <c r="J102" s="48">
        <v>0</v>
      </c>
      <c r="K102" s="48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50">
        <f t="shared" si="2"/>
        <v>0</v>
      </c>
      <c r="S102" s="21"/>
      <c r="T102" s="21"/>
      <c r="U102" s="21"/>
      <c r="V102" s="47"/>
      <c r="W102" s="47"/>
      <c r="X102" s="21"/>
      <c r="Y102" s="21"/>
      <c r="Z102" s="21"/>
    </row>
    <row r="103" spans="1:26" ht="15">
      <c r="A103" s="27">
        <v>0</v>
      </c>
      <c r="B103" s="27"/>
      <c r="C103" s="47"/>
      <c r="D103" s="12">
        <v>1</v>
      </c>
      <c r="E103" s="13" t="s">
        <v>10</v>
      </c>
      <c r="F103" s="13" t="s">
        <v>10</v>
      </c>
      <c r="G103" s="13" t="s">
        <v>10</v>
      </c>
      <c r="H103" s="48">
        <v>0</v>
      </c>
      <c r="I103" s="48">
        <v>0</v>
      </c>
      <c r="J103" s="48">
        <v>0</v>
      </c>
      <c r="K103" s="48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0</v>
      </c>
      <c r="Q103" s="49">
        <v>0</v>
      </c>
      <c r="R103" s="50">
        <f t="shared" si="2"/>
        <v>0</v>
      </c>
      <c r="S103" s="21"/>
      <c r="T103" s="21"/>
      <c r="U103" s="21"/>
      <c r="V103" s="47"/>
      <c r="W103" s="47"/>
      <c r="X103" s="21"/>
      <c r="Y103" s="21"/>
      <c r="Z103" s="21"/>
    </row>
    <row r="104" spans="1:26" ht="15">
      <c r="A104" s="27">
        <v>0</v>
      </c>
      <c r="B104" s="27"/>
      <c r="C104" s="47"/>
      <c r="D104" s="12">
        <v>1</v>
      </c>
      <c r="E104" s="13" t="s">
        <v>10</v>
      </c>
      <c r="F104" s="13" t="s">
        <v>10</v>
      </c>
      <c r="G104" s="13" t="s">
        <v>10</v>
      </c>
      <c r="H104" s="48">
        <v>0</v>
      </c>
      <c r="I104" s="48">
        <v>0</v>
      </c>
      <c r="J104" s="48">
        <v>0</v>
      </c>
      <c r="K104" s="48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50">
        <f t="shared" si="2"/>
        <v>0</v>
      </c>
      <c r="S104" s="21"/>
      <c r="T104" s="21"/>
      <c r="U104" s="21"/>
      <c r="V104" s="47"/>
      <c r="W104" s="47"/>
      <c r="X104" s="21"/>
      <c r="Y104" s="21"/>
      <c r="Z104" s="21"/>
    </row>
    <row r="105" spans="1:26" ht="15">
      <c r="A105" s="27">
        <v>0</v>
      </c>
      <c r="B105" s="27"/>
      <c r="C105" s="47"/>
      <c r="D105" s="12">
        <v>1</v>
      </c>
      <c r="E105" s="13" t="s">
        <v>10</v>
      </c>
      <c r="F105" s="13" t="s">
        <v>10</v>
      </c>
      <c r="G105" s="13" t="s">
        <v>10</v>
      </c>
      <c r="H105" s="48">
        <v>0</v>
      </c>
      <c r="I105" s="48">
        <v>0</v>
      </c>
      <c r="J105" s="48">
        <v>0</v>
      </c>
      <c r="K105" s="48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0</v>
      </c>
      <c r="Q105" s="49">
        <v>0</v>
      </c>
      <c r="R105" s="50">
        <f t="shared" si="2"/>
        <v>0</v>
      </c>
      <c r="S105" s="21"/>
      <c r="T105" s="21"/>
      <c r="U105" s="21"/>
      <c r="V105" s="47"/>
      <c r="W105" s="47"/>
      <c r="X105" s="21"/>
      <c r="Y105" s="21"/>
      <c r="Z105" s="21"/>
    </row>
    <row r="106" spans="1:26" ht="15">
      <c r="A106" s="27">
        <v>0</v>
      </c>
      <c r="B106" s="27"/>
      <c r="C106" s="47"/>
      <c r="D106" s="12">
        <v>1</v>
      </c>
      <c r="E106" s="13" t="s">
        <v>10</v>
      </c>
      <c r="F106" s="13" t="s">
        <v>10</v>
      </c>
      <c r="G106" s="13" t="s">
        <v>10</v>
      </c>
      <c r="H106" s="48">
        <v>0</v>
      </c>
      <c r="I106" s="48">
        <v>0</v>
      </c>
      <c r="J106" s="48">
        <v>0</v>
      </c>
      <c r="K106" s="48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50">
        <f t="shared" si="2"/>
        <v>0</v>
      </c>
      <c r="S106" s="21"/>
      <c r="T106" s="21"/>
      <c r="U106" s="21"/>
      <c r="V106" s="47"/>
      <c r="W106" s="47"/>
      <c r="X106" s="21"/>
      <c r="Y106" s="21"/>
      <c r="Z106" s="21"/>
    </row>
    <row r="107" spans="1:26" ht="15">
      <c r="A107" s="27">
        <v>0</v>
      </c>
      <c r="B107" s="27"/>
      <c r="C107" s="47"/>
      <c r="D107" s="12">
        <v>1</v>
      </c>
      <c r="E107" s="13" t="s">
        <v>10</v>
      </c>
      <c r="F107" s="13" t="s">
        <v>10</v>
      </c>
      <c r="G107" s="13" t="s">
        <v>10</v>
      </c>
      <c r="H107" s="48">
        <v>0</v>
      </c>
      <c r="I107" s="48">
        <v>0</v>
      </c>
      <c r="J107" s="48">
        <v>0</v>
      </c>
      <c r="K107" s="48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50">
        <f t="shared" si="2"/>
        <v>0</v>
      </c>
      <c r="S107" s="21"/>
      <c r="T107" s="21"/>
      <c r="U107" s="21"/>
      <c r="V107" s="47"/>
      <c r="W107" s="47"/>
      <c r="X107" s="21"/>
      <c r="Y107" s="21"/>
      <c r="Z107" s="21"/>
    </row>
    <row r="108" spans="1:26" ht="15">
      <c r="A108" s="27">
        <v>0</v>
      </c>
      <c r="B108" s="27"/>
      <c r="C108" s="47"/>
      <c r="D108" s="12">
        <v>1</v>
      </c>
      <c r="E108" s="13" t="s">
        <v>10</v>
      </c>
      <c r="F108" s="13" t="s">
        <v>10</v>
      </c>
      <c r="G108" s="13" t="s">
        <v>10</v>
      </c>
      <c r="H108" s="48">
        <v>0</v>
      </c>
      <c r="I108" s="48">
        <v>0</v>
      </c>
      <c r="J108" s="48">
        <v>0</v>
      </c>
      <c r="K108" s="48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50">
        <f t="shared" si="2"/>
        <v>0</v>
      </c>
      <c r="S108" s="21"/>
      <c r="T108" s="21"/>
      <c r="U108" s="21"/>
      <c r="V108" s="47"/>
      <c r="W108" s="47"/>
      <c r="X108" s="21"/>
      <c r="Y108" s="21"/>
      <c r="Z108" s="21"/>
    </row>
    <row r="109" spans="1:26" ht="15">
      <c r="A109" s="27">
        <v>0</v>
      </c>
      <c r="B109" s="27"/>
      <c r="C109" s="47"/>
      <c r="D109" s="12">
        <v>1</v>
      </c>
      <c r="E109" s="13" t="s">
        <v>10</v>
      </c>
      <c r="F109" s="13" t="s">
        <v>10</v>
      </c>
      <c r="G109" s="13" t="s">
        <v>10</v>
      </c>
      <c r="H109" s="48">
        <v>0</v>
      </c>
      <c r="I109" s="48">
        <v>0</v>
      </c>
      <c r="J109" s="48">
        <v>0</v>
      </c>
      <c r="K109" s="48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50">
        <f t="shared" si="2"/>
        <v>0</v>
      </c>
      <c r="S109" s="21"/>
      <c r="T109" s="21"/>
      <c r="U109" s="21"/>
      <c r="V109" s="47"/>
      <c r="W109" s="47"/>
      <c r="X109" s="21"/>
      <c r="Y109" s="21"/>
      <c r="Z109" s="21"/>
    </row>
    <row r="110" spans="1:26" ht="15">
      <c r="A110" s="27"/>
      <c r="B110" s="27"/>
      <c r="C110" s="47"/>
      <c r="D110" s="12"/>
      <c r="E110" s="13"/>
      <c r="F110" s="13"/>
      <c r="G110" s="13"/>
      <c r="H110" s="20"/>
      <c r="I110" s="20"/>
      <c r="J110" s="20"/>
      <c r="K110" s="20"/>
      <c r="L110" s="32"/>
      <c r="M110" s="32"/>
      <c r="N110" s="32"/>
      <c r="O110" s="32"/>
      <c r="P110" s="32"/>
      <c r="Q110" s="32"/>
      <c r="R110" s="38"/>
      <c r="S110" s="21"/>
      <c r="T110" s="21"/>
      <c r="U110" s="21"/>
      <c r="V110" s="47"/>
      <c r="W110" s="47"/>
      <c r="X110" s="21"/>
      <c r="Y110" s="21"/>
      <c r="Z110" s="21"/>
    </row>
    <row r="111" spans="1:26" ht="15">
      <c r="A111" s="27"/>
      <c r="B111" s="27"/>
      <c r="C111" s="47"/>
      <c r="D111" s="12"/>
      <c r="E111" s="13"/>
      <c r="F111" s="13"/>
      <c r="G111" s="13"/>
      <c r="H111" s="20"/>
      <c r="I111" s="20"/>
      <c r="J111" s="20"/>
      <c r="K111" s="20"/>
      <c r="L111" s="32"/>
      <c r="M111" s="32"/>
      <c r="N111" s="32"/>
      <c r="O111" s="32"/>
      <c r="P111" s="32"/>
      <c r="Q111" s="32"/>
      <c r="R111" s="38"/>
      <c r="S111" s="21"/>
      <c r="T111" s="21"/>
      <c r="U111" s="21"/>
      <c r="V111" s="47"/>
      <c r="W111" s="47"/>
      <c r="X111" s="21"/>
      <c r="Y111" s="21"/>
      <c r="Z111" s="21"/>
    </row>
    <row r="112" spans="1:26" ht="34.5" customHeight="1">
      <c r="A112" s="15"/>
      <c r="B112" s="15" t="s">
        <v>6</v>
      </c>
      <c r="C112" s="15"/>
      <c r="D112" s="16" t="s">
        <v>7</v>
      </c>
      <c r="E112" s="17" t="s">
        <v>8</v>
      </c>
      <c r="F112" s="17" t="s">
        <v>8</v>
      </c>
      <c r="G112" s="17" t="s">
        <v>8</v>
      </c>
      <c r="H112" s="18" t="str">
        <f>H9</f>
        <v>Criteria 1</v>
      </c>
      <c r="I112" s="18" t="str">
        <f t="shared" ref="I112:U112" si="3">I9</f>
        <v>Criteria 2</v>
      </c>
      <c r="J112" s="18" t="str">
        <f t="shared" si="3"/>
        <v>Criteria 3</v>
      </c>
      <c r="K112" s="18" t="str">
        <f t="shared" si="3"/>
        <v>Criteria 4</v>
      </c>
      <c r="L112" s="19" t="str">
        <f t="shared" ref="L112:Q112" si="4">L9</f>
        <v>Quality</v>
      </c>
      <c r="M112" s="19" t="str">
        <f t="shared" si="4"/>
        <v>Peformance</v>
      </c>
      <c r="N112" s="19" t="str">
        <f t="shared" si="4"/>
        <v>price reduction</v>
      </c>
      <c r="O112" s="19" t="str">
        <f t="shared" si="4"/>
        <v>Supportability</v>
      </c>
      <c r="P112" s="19" t="str">
        <f t="shared" si="4"/>
        <v>Usability</v>
      </c>
      <c r="Q112" s="19" t="str">
        <f t="shared" si="4"/>
        <v>Architecture</v>
      </c>
      <c r="R112" s="37" t="str">
        <f>R8</f>
        <v>Final Weighting</v>
      </c>
      <c r="S112" s="17" t="str">
        <f t="shared" si="3"/>
        <v>Generic</v>
      </c>
      <c r="T112" s="17" t="str">
        <f t="shared" si="3"/>
        <v>Candidate for Accelerated?</v>
      </c>
      <c r="U112" s="17" t="str">
        <f t="shared" si="3"/>
        <v>Candidate for Extended?</v>
      </c>
      <c r="V112" s="15"/>
      <c r="W112" s="15"/>
      <c r="X112" s="15"/>
      <c r="Y112" s="15"/>
      <c r="Z112" s="15"/>
    </row>
    <row r="113" spans="1:26" ht="15">
      <c r="A113" s="22"/>
      <c r="B113" s="22" t="s">
        <v>11</v>
      </c>
      <c r="C113" s="22"/>
      <c r="D113" s="22"/>
      <c r="E113" s="23">
        <f>SUMIF($E10:$E111,$E$6,D10:D111)</f>
        <v>651</v>
      </c>
      <c r="F113" s="23">
        <f>SUMIF($F10:$F111,$F$6,D10:D111)</f>
        <v>386</v>
      </c>
      <c r="G113" s="23">
        <f>SUMIF($G10:$G111,$G$6,D10:D111)</f>
        <v>511</v>
      </c>
      <c r="H113" s="20">
        <f>SUMIF($E10:$E111,$E$6,H10:H111)</f>
        <v>10</v>
      </c>
      <c r="I113" s="20">
        <f t="shared" ref="I113:R113" si="5">SUMIF($E10:$E111,$E$6,I10:I111)</f>
        <v>210.1</v>
      </c>
      <c r="J113" s="20">
        <f t="shared" si="5"/>
        <v>206.33809523809521</v>
      </c>
      <c r="K113" s="20">
        <f t="shared" si="5"/>
        <v>208</v>
      </c>
      <c r="L113" s="32">
        <f t="shared" si="5"/>
        <v>17</v>
      </c>
      <c r="M113" s="32">
        <f t="shared" si="5"/>
        <v>0</v>
      </c>
      <c r="N113" s="32">
        <f t="shared" si="5"/>
        <v>0</v>
      </c>
      <c r="O113" s="32">
        <f t="shared" si="5"/>
        <v>210.1</v>
      </c>
      <c r="P113" s="32">
        <f t="shared" si="5"/>
        <v>39</v>
      </c>
      <c r="Q113" s="32">
        <f t="shared" si="5"/>
        <v>0</v>
      </c>
      <c r="R113" s="38">
        <f t="shared" si="5"/>
        <v>11056.380952380952</v>
      </c>
      <c r="S113" s="33">
        <f>SUMIFS($D10:$D111,$E10:$E111,$E$6,S10:S111,$S$5)</f>
        <v>291</v>
      </c>
      <c r="T113" s="33">
        <f>SUMIFS($D10:$D111,$E10:$E111,$E$6,T10:T111,$S$5)</f>
        <v>215</v>
      </c>
      <c r="U113" s="33">
        <f>SUMIFS($D10:$D111,$E10:$E111,$E$6,U10:U111,$S$5)</f>
        <v>85</v>
      </c>
      <c r="V113" s="33"/>
      <c r="W113" s="33"/>
      <c r="X113" s="33"/>
      <c r="Y113" s="33"/>
      <c r="Z113" s="33"/>
    </row>
    <row r="114" spans="1:26">
      <c r="A114" s="2"/>
      <c r="C114" s="53"/>
      <c r="D114" s="51" t="s">
        <v>79</v>
      </c>
      <c r="E114">
        <v>500</v>
      </c>
      <c r="F114">
        <v>500</v>
      </c>
      <c r="G114">
        <v>500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2"/>
      <c r="C115" s="2"/>
      <c r="D115" s="51" t="s">
        <v>80</v>
      </c>
      <c r="E115">
        <v>1.4</v>
      </c>
      <c r="F115">
        <v>1.4</v>
      </c>
      <c r="G115">
        <v>1.4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42" customFormat="1" ht="15">
      <c r="A116" s="39"/>
      <c r="B116" s="39" t="s">
        <v>19</v>
      </c>
      <c r="C116" s="39"/>
      <c r="D116" s="40"/>
      <c r="E116" s="52">
        <f>E113*E114*E115</f>
        <v>455700</v>
      </c>
      <c r="F116" s="52">
        <f t="shared" ref="F116:G116" si="6">F113*F114*F115</f>
        <v>270200</v>
      </c>
      <c r="G116" s="52">
        <f t="shared" si="6"/>
        <v>357700</v>
      </c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8" spans="1:26">
      <c r="B118" s="45" t="s">
        <v>73</v>
      </c>
      <c r="C118" s="43" t="s">
        <v>76</v>
      </c>
      <c r="D118" s="43" t="s">
        <v>74</v>
      </c>
      <c r="E118" s="81" t="s">
        <v>75</v>
      </c>
      <c r="F118" s="82"/>
      <c r="G118" s="82"/>
    </row>
    <row r="119" spans="1:26">
      <c r="B119" s="46" t="s">
        <v>20</v>
      </c>
      <c r="C119" s="43">
        <f>COUNTIF(C$10:C$109,C4)</f>
        <v>22</v>
      </c>
      <c r="D119" s="44">
        <f>COUNTIFS(C$10:C$109,C4,E$10:E$109,$E$6)</f>
        <v>22</v>
      </c>
      <c r="E119" s="83">
        <f t="shared" ref="E119:E122" si="7">IF(COUNTIF(C$10:C$109,C4)=0,0,COUNTIFS(C$10:C$109,C4,E$10:E$109,$E$6)/COUNTIF(C$10:C$109,C4))</f>
        <v>1</v>
      </c>
      <c r="F119" s="84"/>
      <c r="G119" s="84"/>
    </row>
    <row r="120" spans="1:26">
      <c r="B120" s="46" t="s">
        <v>21</v>
      </c>
      <c r="C120" s="43">
        <f>COUNTIF(C$10:C$109,C5)</f>
        <v>5</v>
      </c>
      <c r="D120" s="44">
        <f>COUNTIFS(C$10:C$109,C5,E$10:E$109,$E$6)</f>
        <v>5</v>
      </c>
      <c r="E120" s="83">
        <f t="shared" si="7"/>
        <v>1</v>
      </c>
      <c r="F120" s="84"/>
      <c r="G120" s="84"/>
    </row>
    <row r="121" spans="1:26">
      <c r="B121" s="46" t="s">
        <v>61</v>
      </c>
      <c r="C121" s="43">
        <f>COUNTIF(C$10:C$109,C6)</f>
        <v>9</v>
      </c>
      <c r="D121" s="44">
        <f>COUNTIFS(C$10:C$109,C6,E$10:E$109,$E$6)</f>
        <v>5</v>
      </c>
      <c r="E121" s="83">
        <f t="shared" si="7"/>
        <v>0.55555555555555558</v>
      </c>
      <c r="F121" s="84"/>
      <c r="G121" s="84"/>
    </row>
    <row r="122" spans="1:26">
      <c r="B122" s="46" t="s">
        <v>62</v>
      </c>
      <c r="C122" s="43">
        <f>COUNTIF(C$10:C$109,C7)</f>
        <v>13</v>
      </c>
      <c r="D122" s="44">
        <f>COUNTIFS(C$10:C$109,C7,E$10:E$109,$E$6)</f>
        <v>0</v>
      </c>
      <c r="E122" s="83">
        <f t="shared" si="7"/>
        <v>0</v>
      </c>
      <c r="F122" s="84"/>
      <c r="G122" s="84"/>
    </row>
    <row r="163" spans="2:20">
      <c r="C163" s="36"/>
    </row>
    <row r="168" spans="2:20" ht="20.25">
      <c r="B168" s="79" t="s">
        <v>185</v>
      </c>
      <c r="I168" s="80" t="str">
        <f>E9</f>
        <v>Option A</v>
      </c>
    </row>
    <row r="169" spans="2:20">
      <c r="T169" t="s">
        <v>63</v>
      </c>
    </row>
    <row r="170" spans="2:20">
      <c r="T170" s="31" t="s">
        <v>70</v>
      </c>
    </row>
    <row r="246" spans="8:8">
      <c r="H246" s="31"/>
    </row>
  </sheetData>
  <mergeCells count="11">
    <mergeCell ref="AB8:AE8"/>
    <mergeCell ref="AF8:AK8"/>
    <mergeCell ref="H8:K8"/>
    <mergeCell ref="S8:U8"/>
    <mergeCell ref="L8:Q8"/>
    <mergeCell ref="R8:R9"/>
    <mergeCell ref="E118:G118"/>
    <mergeCell ref="E119:G119"/>
    <mergeCell ref="E120:G120"/>
    <mergeCell ref="E121:G121"/>
    <mergeCell ref="E122:G122"/>
  </mergeCells>
  <phoneticPr fontId="23" type="noConversion"/>
  <dataValidations count="3">
    <dataValidation type="list" allowBlank="1" showInputMessage="1" showErrorMessage="1" sqref="E10:G111">
      <formula1>$E$6:$E$7</formula1>
    </dataValidation>
    <dataValidation type="list" allowBlank="1" showInputMessage="1" showErrorMessage="1" sqref="C10:C111">
      <formula1>$C$4:$C$7</formula1>
    </dataValidation>
    <dataValidation type="list" allowBlank="1" showInputMessage="1" showErrorMessage="1" sqref="S10:U111">
      <formula1>$S$5:$S$7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C226"/>
  <sheetViews>
    <sheetView workbookViewId="0">
      <selection activeCell="E43" sqref="E43"/>
    </sheetView>
  </sheetViews>
  <sheetFormatPr defaultRowHeight="11.25"/>
  <cols>
    <col min="1" max="1" width="20.7109375" style="2" customWidth="1"/>
    <col min="2" max="2" width="22.42578125" style="2" customWidth="1"/>
    <col min="3" max="5" width="7.85546875" style="5" customWidth="1"/>
    <col min="6" max="35" width="5.7109375" style="7" customWidth="1"/>
    <col min="36" max="38" width="5.7109375" style="1" customWidth="1"/>
    <col min="39" max="61" width="6.28515625" style="1" customWidth="1"/>
    <col min="62" max="81" width="6.7109375" style="1" customWidth="1"/>
    <col min="82" max="16384" width="9.140625" style="1"/>
  </cols>
  <sheetData>
    <row r="1" spans="1:81" ht="18" customHeight="1"/>
    <row r="2" spans="1:81" ht="35.25" customHeight="1">
      <c r="A2" s="2" t="s">
        <v>60</v>
      </c>
    </row>
    <row r="3" spans="1:81">
      <c r="F3" s="95" t="s">
        <v>0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1"/>
      <c r="AC3" s="1"/>
      <c r="AD3" s="1"/>
      <c r="AE3" s="1"/>
      <c r="AF3" s="1"/>
      <c r="AG3" s="1"/>
      <c r="AH3" s="1"/>
      <c r="AI3" s="1"/>
    </row>
    <row r="4" spans="1:81" s="35" customFormat="1" ht="22.5">
      <c r="A4" s="34" t="s">
        <v>55</v>
      </c>
      <c r="B4" s="34" t="s">
        <v>56</v>
      </c>
      <c r="C4" s="54" t="s">
        <v>81</v>
      </c>
      <c r="D4" s="54" t="s">
        <v>82</v>
      </c>
      <c r="E4" s="54" t="s">
        <v>83</v>
      </c>
      <c r="F4" s="35">
        <v>39722</v>
      </c>
      <c r="G4" s="35">
        <f>F4+7</f>
        <v>39729</v>
      </c>
      <c r="H4" s="35">
        <f t="shared" ref="H4:AA4" si="0">G4+7</f>
        <v>39736</v>
      </c>
      <c r="I4" s="35">
        <f t="shared" si="0"/>
        <v>39743</v>
      </c>
      <c r="J4" s="35">
        <f t="shared" si="0"/>
        <v>39750</v>
      </c>
      <c r="K4" s="35">
        <f t="shared" si="0"/>
        <v>39757</v>
      </c>
      <c r="L4" s="35">
        <f t="shared" si="0"/>
        <v>39764</v>
      </c>
      <c r="M4" s="35">
        <f t="shared" si="0"/>
        <v>39771</v>
      </c>
      <c r="N4" s="35">
        <f t="shared" si="0"/>
        <v>39778</v>
      </c>
      <c r="O4" s="35">
        <f t="shared" si="0"/>
        <v>39785</v>
      </c>
      <c r="P4" s="35">
        <f t="shared" si="0"/>
        <v>39792</v>
      </c>
      <c r="Q4" s="35">
        <f t="shared" si="0"/>
        <v>39799</v>
      </c>
      <c r="R4" s="35">
        <f t="shared" si="0"/>
        <v>39806</v>
      </c>
      <c r="S4" s="35">
        <f t="shared" si="0"/>
        <v>39813</v>
      </c>
      <c r="T4" s="35">
        <f t="shared" si="0"/>
        <v>39820</v>
      </c>
      <c r="U4" s="35">
        <f t="shared" si="0"/>
        <v>39827</v>
      </c>
      <c r="V4" s="35">
        <f t="shared" si="0"/>
        <v>39834</v>
      </c>
      <c r="W4" s="35">
        <f t="shared" si="0"/>
        <v>39841</v>
      </c>
      <c r="X4" s="35">
        <f t="shared" si="0"/>
        <v>39848</v>
      </c>
      <c r="Y4" s="35">
        <f t="shared" si="0"/>
        <v>39855</v>
      </c>
      <c r="Z4" s="35">
        <f t="shared" si="0"/>
        <v>39862</v>
      </c>
      <c r="AA4" s="35">
        <f t="shared" si="0"/>
        <v>39869</v>
      </c>
      <c r="AB4" s="35">
        <f t="shared" ref="AB4:AI4" si="1">AA4+7</f>
        <v>39876</v>
      </c>
      <c r="AC4" s="35">
        <f t="shared" si="1"/>
        <v>39883</v>
      </c>
      <c r="AD4" s="35">
        <f t="shared" si="1"/>
        <v>39890</v>
      </c>
      <c r="AE4" s="35">
        <f t="shared" si="1"/>
        <v>39897</v>
      </c>
      <c r="AF4" s="35">
        <f t="shared" si="1"/>
        <v>39904</v>
      </c>
      <c r="AG4" s="35">
        <f t="shared" si="1"/>
        <v>39911</v>
      </c>
      <c r="AH4" s="35">
        <f t="shared" si="1"/>
        <v>39918</v>
      </c>
      <c r="AI4" s="35">
        <f t="shared" si="1"/>
        <v>39925</v>
      </c>
      <c r="AJ4" s="35">
        <f>AI4+7</f>
        <v>39932</v>
      </c>
      <c r="AK4" s="35">
        <f>AJ4+7</f>
        <v>39939</v>
      </c>
      <c r="AL4" s="35">
        <f>AK4+7</f>
        <v>39946</v>
      </c>
      <c r="AM4" s="35">
        <f t="shared" ref="AM4" si="2">AL4+7</f>
        <v>39953</v>
      </c>
      <c r="AN4" s="35">
        <f t="shared" ref="AN4" si="3">AM4+7</f>
        <v>39960</v>
      </c>
      <c r="AO4" s="35">
        <f t="shared" ref="AO4" si="4">AN4+7</f>
        <v>39967</v>
      </c>
      <c r="AP4" s="35">
        <f t="shared" ref="AP4" si="5">AO4+7</f>
        <v>39974</v>
      </c>
      <c r="AQ4" s="35">
        <f t="shared" ref="AQ4" si="6">AP4+7</f>
        <v>39981</v>
      </c>
      <c r="AR4" s="35">
        <f t="shared" ref="AR4:AU4" si="7">AQ4+7</f>
        <v>39988</v>
      </c>
      <c r="AS4" s="35">
        <f t="shared" si="7"/>
        <v>39995</v>
      </c>
      <c r="AT4" s="35">
        <f t="shared" si="7"/>
        <v>40002</v>
      </c>
      <c r="AU4" s="35">
        <f t="shared" si="7"/>
        <v>40009</v>
      </c>
      <c r="AV4" s="35">
        <f t="shared" ref="AV4" si="8">AU4+7</f>
        <v>40016</v>
      </c>
      <c r="AW4" s="35">
        <f t="shared" ref="AW4" si="9">AV4+7</f>
        <v>40023</v>
      </c>
      <c r="AX4" s="35">
        <f t="shared" ref="AX4" si="10">AW4+7</f>
        <v>40030</v>
      </c>
      <c r="AY4" s="35">
        <f t="shared" ref="AY4" si="11">AX4+7</f>
        <v>40037</v>
      </c>
      <c r="AZ4" s="35">
        <f t="shared" ref="AZ4" si="12">AY4+7</f>
        <v>40044</v>
      </c>
      <c r="BA4" s="35">
        <f t="shared" ref="BA4:BD4" si="13">AZ4+7</f>
        <v>40051</v>
      </c>
      <c r="BB4" s="35">
        <f t="shared" si="13"/>
        <v>40058</v>
      </c>
      <c r="BC4" s="35">
        <f t="shared" si="13"/>
        <v>40065</v>
      </c>
      <c r="BD4" s="35">
        <f t="shared" si="13"/>
        <v>40072</v>
      </c>
      <c r="BE4" s="35">
        <f t="shared" ref="BE4" si="14">BD4+7</f>
        <v>40079</v>
      </c>
      <c r="BF4" s="35">
        <f t="shared" ref="BF4" si="15">BE4+7</f>
        <v>40086</v>
      </c>
      <c r="BG4" s="35">
        <f t="shared" ref="BG4" si="16">BF4+7</f>
        <v>40093</v>
      </c>
      <c r="BH4" s="35">
        <f t="shared" ref="BH4" si="17">BG4+7</f>
        <v>40100</v>
      </c>
      <c r="BI4" s="35">
        <f t="shared" ref="BI4" si="18">BH4+7</f>
        <v>40107</v>
      </c>
      <c r="BJ4" s="35">
        <f t="shared" ref="BJ4" si="19">BI4+7</f>
        <v>40114</v>
      </c>
      <c r="BK4" s="35">
        <f t="shared" ref="BK4" si="20">BJ4+7</f>
        <v>40121</v>
      </c>
      <c r="BL4" s="35">
        <f t="shared" ref="BL4" si="21">BK4+7</f>
        <v>40128</v>
      </c>
      <c r="BM4" s="35">
        <f t="shared" ref="BM4" si="22">BL4+7</f>
        <v>40135</v>
      </c>
      <c r="BN4" s="35">
        <f t="shared" ref="BN4" si="23">BM4+7</f>
        <v>40142</v>
      </c>
      <c r="BO4" s="35">
        <f t="shared" ref="BO4" si="24">BN4+7</f>
        <v>40149</v>
      </c>
      <c r="BP4" s="35">
        <f t="shared" ref="BP4" si="25">BO4+7</f>
        <v>40156</v>
      </c>
      <c r="BQ4" s="35">
        <f t="shared" ref="BQ4" si="26">BP4+7</f>
        <v>40163</v>
      </c>
      <c r="BR4" s="35">
        <f t="shared" ref="BR4" si="27">BQ4+7</f>
        <v>40170</v>
      </c>
      <c r="BS4" s="35">
        <f t="shared" ref="BS4" si="28">BR4+7</f>
        <v>40177</v>
      </c>
      <c r="BT4" s="35">
        <f t="shared" ref="BT4" si="29">BS4+7</f>
        <v>40184</v>
      </c>
      <c r="BU4" s="35">
        <f t="shared" ref="BU4" si="30">BT4+7</f>
        <v>40191</v>
      </c>
      <c r="BV4" s="35">
        <f t="shared" ref="BV4" si="31">BU4+7</f>
        <v>40198</v>
      </c>
      <c r="BW4" s="35">
        <f t="shared" ref="BW4" si="32">BV4+7</f>
        <v>40205</v>
      </c>
      <c r="BX4" s="35">
        <f t="shared" ref="BX4" si="33">BW4+7</f>
        <v>40212</v>
      </c>
      <c r="BY4" s="35">
        <f t="shared" ref="BY4" si="34">BX4+7</f>
        <v>40219</v>
      </c>
      <c r="BZ4" s="35">
        <f t="shared" ref="BZ4" si="35">BY4+7</f>
        <v>40226</v>
      </c>
      <c r="CA4" s="35">
        <f t="shared" ref="CA4" si="36">BZ4+7</f>
        <v>40233</v>
      </c>
      <c r="CB4" s="35">
        <f t="shared" ref="CB4" si="37">CA4+7</f>
        <v>40240</v>
      </c>
      <c r="CC4" s="35">
        <f t="shared" ref="CC4" si="38">CB4+7</f>
        <v>40247</v>
      </c>
    </row>
    <row r="5" spans="1:81">
      <c r="A5" s="3" t="s">
        <v>28</v>
      </c>
      <c r="B5" s="4"/>
      <c r="C5" s="5">
        <v>0.75</v>
      </c>
      <c r="D5" s="5">
        <v>0.75</v>
      </c>
      <c r="E5" s="5">
        <v>0.75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0</v>
      </c>
      <c r="S5" s="7">
        <v>0</v>
      </c>
      <c r="T5" s="7">
        <v>1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7">
        <v>1</v>
      </c>
      <c r="AA5" s="7">
        <v>1</v>
      </c>
      <c r="AB5" s="7">
        <v>1</v>
      </c>
      <c r="AC5" s="7">
        <v>1</v>
      </c>
      <c r="AD5" s="7">
        <v>1</v>
      </c>
      <c r="AE5" s="7">
        <v>1</v>
      </c>
      <c r="AF5" s="7">
        <v>1</v>
      </c>
      <c r="AG5" s="7">
        <v>1</v>
      </c>
      <c r="AH5" s="7">
        <v>1</v>
      </c>
      <c r="AI5" s="7">
        <v>1</v>
      </c>
      <c r="AJ5" s="7">
        <v>1</v>
      </c>
      <c r="AK5" s="7">
        <v>1</v>
      </c>
      <c r="AL5" s="7">
        <v>1</v>
      </c>
      <c r="AM5" s="7">
        <v>1</v>
      </c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7">
        <v>1</v>
      </c>
      <c r="AT5" s="7">
        <v>0</v>
      </c>
      <c r="AU5" s="7">
        <v>0</v>
      </c>
      <c r="AV5" s="7">
        <v>1</v>
      </c>
      <c r="AW5" s="7">
        <v>1</v>
      </c>
      <c r="AX5" s="7">
        <v>1</v>
      </c>
      <c r="AY5" s="7">
        <v>1</v>
      </c>
      <c r="AZ5" s="7">
        <v>1</v>
      </c>
      <c r="BA5" s="7">
        <v>1</v>
      </c>
      <c r="BB5" s="7">
        <v>1</v>
      </c>
      <c r="BC5" s="7">
        <v>1</v>
      </c>
      <c r="BD5" s="7">
        <v>1</v>
      </c>
      <c r="BE5" s="7">
        <v>1</v>
      </c>
      <c r="BF5" s="7">
        <v>1</v>
      </c>
      <c r="BG5" s="7">
        <v>1</v>
      </c>
      <c r="BH5" s="7">
        <v>1</v>
      </c>
      <c r="BI5" s="7">
        <v>1</v>
      </c>
      <c r="BJ5" s="7">
        <v>1</v>
      </c>
      <c r="BK5" s="7">
        <v>1</v>
      </c>
      <c r="BL5" s="7">
        <v>1</v>
      </c>
      <c r="BM5" s="7">
        <v>1</v>
      </c>
      <c r="BN5" s="7">
        <v>1</v>
      </c>
      <c r="BO5" s="7">
        <v>1</v>
      </c>
      <c r="BP5" s="7">
        <v>1</v>
      </c>
      <c r="BQ5" s="7">
        <v>1</v>
      </c>
      <c r="BR5" s="7">
        <v>1</v>
      </c>
      <c r="BS5" s="7">
        <v>1</v>
      </c>
      <c r="BT5" s="7">
        <v>1</v>
      </c>
      <c r="BU5" s="7">
        <v>1</v>
      </c>
      <c r="BV5" s="7">
        <v>1</v>
      </c>
      <c r="BW5" s="7">
        <v>1</v>
      </c>
      <c r="BX5" s="7">
        <v>1</v>
      </c>
      <c r="BY5" s="7">
        <v>1</v>
      </c>
      <c r="BZ5" s="7">
        <v>1</v>
      </c>
      <c r="CA5" s="7">
        <v>1</v>
      </c>
      <c r="CB5" s="7">
        <v>1</v>
      </c>
      <c r="CC5" s="7">
        <v>1</v>
      </c>
    </row>
    <row r="6" spans="1:81">
      <c r="A6" s="3" t="s">
        <v>29</v>
      </c>
      <c r="B6" s="4"/>
      <c r="C6" s="5">
        <v>0.75</v>
      </c>
      <c r="D6" s="5">
        <v>0.75</v>
      </c>
      <c r="E6" s="5">
        <v>0.75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0</v>
      </c>
      <c r="S6" s="7">
        <v>0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7">
        <v>1</v>
      </c>
      <c r="AG6" s="7">
        <v>1</v>
      </c>
      <c r="AH6" s="7">
        <v>1</v>
      </c>
      <c r="AI6" s="7">
        <v>1</v>
      </c>
      <c r="AJ6" s="7">
        <v>1</v>
      </c>
      <c r="AK6" s="7">
        <v>1</v>
      </c>
      <c r="AL6" s="7">
        <v>1</v>
      </c>
      <c r="AM6" s="7">
        <v>1</v>
      </c>
      <c r="AN6" s="7">
        <v>1</v>
      </c>
      <c r="AO6" s="7">
        <v>1</v>
      </c>
      <c r="AP6" s="7">
        <v>1</v>
      </c>
      <c r="AQ6" s="7">
        <v>1</v>
      </c>
      <c r="AR6" s="7">
        <v>1</v>
      </c>
      <c r="AS6" s="7">
        <v>1</v>
      </c>
      <c r="AT6" s="7">
        <v>0</v>
      </c>
      <c r="AU6" s="7">
        <v>0</v>
      </c>
      <c r="AV6" s="7">
        <v>1</v>
      </c>
      <c r="AW6" s="7">
        <v>1</v>
      </c>
      <c r="AX6" s="7">
        <v>1</v>
      </c>
      <c r="AY6" s="7">
        <v>1</v>
      </c>
      <c r="AZ6" s="7">
        <v>1</v>
      </c>
      <c r="BA6" s="7">
        <v>1</v>
      </c>
      <c r="BB6" s="7">
        <v>1</v>
      </c>
      <c r="BC6" s="7">
        <v>1</v>
      </c>
      <c r="BD6" s="7">
        <v>1</v>
      </c>
      <c r="BE6" s="7">
        <v>1</v>
      </c>
      <c r="BF6" s="7">
        <v>1</v>
      </c>
      <c r="BG6" s="7">
        <v>1</v>
      </c>
      <c r="BH6" s="7">
        <v>1</v>
      </c>
      <c r="BI6" s="7">
        <v>1</v>
      </c>
      <c r="BJ6" s="7">
        <v>1</v>
      </c>
      <c r="BK6" s="7">
        <v>1</v>
      </c>
      <c r="BL6" s="7">
        <v>1</v>
      </c>
      <c r="BM6" s="7">
        <v>1</v>
      </c>
      <c r="BN6" s="7">
        <v>1</v>
      </c>
      <c r="BO6" s="7">
        <v>1</v>
      </c>
      <c r="BP6" s="7">
        <v>1</v>
      </c>
      <c r="BQ6" s="7">
        <v>1</v>
      </c>
      <c r="BR6" s="7">
        <v>1</v>
      </c>
      <c r="BS6" s="7">
        <v>1</v>
      </c>
      <c r="BT6" s="7">
        <v>1</v>
      </c>
      <c r="BU6" s="7">
        <v>1</v>
      </c>
      <c r="BV6" s="7">
        <v>1</v>
      </c>
      <c r="BW6" s="7">
        <v>1</v>
      </c>
      <c r="BX6" s="7">
        <v>1</v>
      </c>
      <c r="BY6" s="7">
        <v>1</v>
      </c>
      <c r="BZ6" s="7">
        <v>1</v>
      </c>
      <c r="CA6" s="7">
        <v>1</v>
      </c>
      <c r="CB6" s="7">
        <v>1</v>
      </c>
      <c r="CC6" s="7">
        <v>1</v>
      </c>
    </row>
    <row r="7" spans="1:81">
      <c r="A7" s="3" t="s">
        <v>30</v>
      </c>
      <c r="B7" s="4"/>
      <c r="C7" s="5">
        <v>0.75</v>
      </c>
      <c r="D7" s="5">
        <v>0.75</v>
      </c>
      <c r="E7" s="5">
        <v>0.75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0</v>
      </c>
      <c r="S7" s="7">
        <v>0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1</v>
      </c>
      <c r="AE7" s="7">
        <v>1</v>
      </c>
      <c r="AF7" s="7">
        <v>1</v>
      </c>
      <c r="AG7" s="7">
        <v>1</v>
      </c>
      <c r="AH7" s="7">
        <v>1</v>
      </c>
      <c r="AI7" s="7">
        <v>1</v>
      </c>
      <c r="AJ7" s="7">
        <v>1</v>
      </c>
      <c r="AK7" s="7">
        <v>1</v>
      </c>
      <c r="AL7" s="7">
        <v>1</v>
      </c>
      <c r="AM7" s="7">
        <v>1</v>
      </c>
      <c r="AN7" s="7">
        <v>1</v>
      </c>
      <c r="AO7" s="7">
        <v>1</v>
      </c>
      <c r="AP7" s="7">
        <v>1</v>
      </c>
      <c r="AQ7" s="7">
        <v>1</v>
      </c>
      <c r="AR7" s="7">
        <v>1</v>
      </c>
      <c r="AS7" s="7">
        <v>1</v>
      </c>
      <c r="AT7" s="7">
        <v>0</v>
      </c>
      <c r="AU7" s="7">
        <v>0</v>
      </c>
      <c r="AV7" s="7">
        <v>1</v>
      </c>
      <c r="AW7" s="7">
        <v>1</v>
      </c>
      <c r="AX7" s="7">
        <v>1</v>
      </c>
      <c r="AY7" s="7">
        <v>1</v>
      </c>
      <c r="AZ7" s="7">
        <v>1</v>
      </c>
      <c r="BA7" s="7">
        <v>1</v>
      </c>
      <c r="BB7" s="7">
        <v>1</v>
      </c>
      <c r="BC7" s="7">
        <v>1</v>
      </c>
      <c r="BD7" s="7">
        <v>1</v>
      </c>
      <c r="BE7" s="7">
        <v>1</v>
      </c>
      <c r="BF7" s="7">
        <v>1</v>
      </c>
      <c r="BG7" s="7">
        <v>1</v>
      </c>
      <c r="BH7" s="7">
        <v>1</v>
      </c>
      <c r="BI7" s="7">
        <v>1</v>
      </c>
      <c r="BJ7" s="7">
        <v>1</v>
      </c>
      <c r="BK7" s="7">
        <v>1</v>
      </c>
      <c r="BL7" s="7">
        <v>1</v>
      </c>
      <c r="BM7" s="7">
        <v>1</v>
      </c>
      <c r="BN7" s="7">
        <v>1</v>
      </c>
      <c r="BO7" s="7">
        <v>1</v>
      </c>
      <c r="BP7" s="7">
        <v>1</v>
      </c>
      <c r="BQ7" s="7">
        <v>1</v>
      </c>
      <c r="BR7" s="7">
        <v>1</v>
      </c>
      <c r="BS7" s="7">
        <v>1</v>
      </c>
      <c r="BT7" s="7">
        <v>1</v>
      </c>
      <c r="BU7" s="7">
        <v>1</v>
      </c>
      <c r="BV7" s="7">
        <v>1</v>
      </c>
      <c r="BW7" s="7">
        <v>1</v>
      </c>
      <c r="BX7" s="7">
        <v>1</v>
      </c>
      <c r="BY7" s="7">
        <v>1</v>
      </c>
      <c r="BZ7" s="7">
        <v>1</v>
      </c>
      <c r="CA7" s="7">
        <v>1</v>
      </c>
      <c r="CB7" s="7">
        <v>1</v>
      </c>
      <c r="CC7" s="7">
        <v>1</v>
      </c>
    </row>
    <row r="8" spans="1:81">
      <c r="A8" s="3" t="s">
        <v>31</v>
      </c>
      <c r="B8" s="4"/>
      <c r="C8" s="5">
        <v>0.75</v>
      </c>
      <c r="D8" s="5">
        <v>0.75</v>
      </c>
      <c r="E8" s="5">
        <v>0.75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0</v>
      </c>
      <c r="S8" s="7">
        <v>0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7">
        <v>1</v>
      </c>
      <c r="AF8" s="7">
        <v>1</v>
      </c>
      <c r="AG8" s="7">
        <v>1</v>
      </c>
      <c r="AH8" s="7">
        <v>1</v>
      </c>
      <c r="AI8" s="7">
        <v>1</v>
      </c>
      <c r="AJ8" s="7">
        <v>1</v>
      </c>
      <c r="AK8" s="7">
        <v>1</v>
      </c>
      <c r="AL8" s="7">
        <v>1</v>
      </c>
      <c r="AM8" s="7">
        <v>1</v>
      </c>
      <c r="AN8" s="7">
        <v>1</v>
      </c>
      <c r="AO8" s="7">
        <v>1</v>
      </c>
      <c r="AP8" s="7">
        <v>1</v>
      </c>
      <c r="AQ8" s="7">
        <v>1</v>
      </c>
      <c r="AR8" s="7">
        <v>1</v>
      </c>
      <c r="AS8" s="7">
        <v>1</v>
      </c>
      <c r="AT8" s="7">
        <v>0</v>
      </c>
      <c r="AU8" s="7">
        <v>0</v>
      </c>
      <c r="AV8" s="7">
        <v>1</v>
      </c>
      <c r="AW8" s="7">
        <v>1</v>
      </c>
      <c r="AX8" s="7">
        <v>1</v>
      </c>
      <c r="AY8" s="7">
        <v>1</v>
      </c>
      <c r="AZ8" s="7">
        <v>1</v>
      </c>
      <c r="BA8" s="7">
        <v>1</v>
      </c>
      <c r="BB8" s="7">
        <v>1</v>
      </c>
      <c r="BC8" s="7">
        <v>1</v>
      </c>
      <c r="BD8" s="7">
        <v>1</v>
      </c>
      <c r="BE8" s="7">
        <v>1</v>
      </c>
      <c r="BF8" s="7">
        <v>1</v>
      </c>
      <c r="BG8" s="7">
        <v>1</v>
      </c>
      <c r="BH8" s="7">
        <v>1</v>
      </c>
      <c r="BI8" s="7">
        <v>1</v>
      </c>
      <c r="BJ8" s="7">
        <v>1</v>
      </c>
      <c r="BK8" s="7">
        <v>1</v>
      </c>
      <c r="BL8" s="7">
        <v>1</v>
      </c>
      <c r="BM8" s="7">
        <v>1</v>
      </c>
      <c r="BN8" s="7">
        <v>1</v>
      </c>
      <c r="BO8" s="7">
        <v>1</v>
      </c>
      <c r="BP8" s="7">
        <v>1</v>
      </c>
      <c r="BQ8" s="7">
        <v>1</v>
      </c>
      <c r="BR8" s="7">
        <v>1</v>
      </c>
      <c r="BS8" s="7">
        <v>1</v>
      </c>
      <c r="BT8" s="7">
        <v>1</v>
      </c>
      <c r="BU8" s="7">
        <v>1</v>
      </c>
      <c r="BV8" s="7">
        <v>1</v>
      </c>
      <c r="BW8" s="7">
        <v>1</v>
      </c>
      <c r="BX8" s="7">
        <v>1</v>
      </c>
      <c r="BY8" s="7">
        <v>1</v>
      </c>
      <c r="BZ8" s="7">
        <v>1</v>
      </c>
      <c r="CA8" s="7">
        <v>1</v>
      </c>
      <c r="CB8" s="7">
        <v>1</v>
      </c>
      <c r="CC8" s="7">
        <v>1</v>
      </c>
    </row>
    <row r="9" spans="1:81">
      <c r="A9" s="3" t="s">
        <v>32</v>
      </c>
      <c r="B9" s="4"/>
      <c r="C9" s="5">
        <v>0.75</v>
      </c>
      <c r="D9" s="5">
        <v>0.75</v>
      </c>
      <c r="E9" s="5">
        <v>0.75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7">
        <v>0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7">
        <v>1</v>
      </c>
      <c r="AF9" s="7">
        <v>1</v>
      </c>
      <c r="AG9" s="7">
        <v>1</v>
      </c>
      <c r="AH9" s="7">
        <v>1</v>
      </c>
      <c r="AI9" s="7">
        <v>1</v>
      </c>
      <c r="AJ9" s="7">
        <v>1</v>
      </c>
      <c r="AK9" s="7">
        <v>1</v>
      </c>
      <c r="AL9" s="7">
        <v>1</v>
      </c>
      <c r="AM9" s="7">
        <v>1</v>
      </c>
      <c r="AN9" s="7">
        <v>1</v>
      </c>
      <c r="AO9" s="7">
        <v>1</v>
      </c>
      <c r="AP9" s="7">
        <v>1</v>
      </c>
      <c r="AQ9" s="7">
        <v>1</v>
      </c>
      <c r="AR9" s="7">
        <v>1</v>
      </c>
      <c r="AS9" s="7">
        <v>1</v>
      </c>
      <c r="AT9" s="7">
        <v>0</v>
      </c>
      <c r="AU9" s="7">
        <v>0</v>
      </c>
      <c r="AV9" s="7">
        <v>1</v>
      </c>
      <c r="AW9" s="7">
        <v>1</v>
      </c>
      <c r="AX9" s="7">
        <v>1</v>
      </c>
      <c r="AY9" s="7">
        <v>1</v>
      </c>
      <c r="AZ9" s="7">
        <v>1</v>
      </c>
      <c r="BA9" s="7">
        <v>1</v>
      </c>
      <c r="BB9" s="7">
        <v>1</v>
      </c>
      <c r="BC9" s="7">
        <v>1</v>
      </c>
      <c r="BD9" s="7">
        <v>1</v>
      </c>
      <c r="BE9" s="7">
        <v>1</v>
      </c>
      <c r="BF9" s="7">
        <v>1</v>
      </c>
      <c r="BG9" s="7">
        <v>1</v>
      </c>
      <c r="BH9" s="7">
        <v>1</v>
      </c>
      <c r="BI9" s="7">
        <v>1</v>
      </c>
      <c r="BJ9" s="7">
        <v>1</v>
      </c>
      <c r="BK9" s="7">
        <v>1</v>
      </c>
      <c r="BL9" s="7">
        <v>1</v>
      </c>
      <c r="BM9" s="7">
        <v>1</v>
      </c>
      <c r="BN9" s="7">
        <v>1</v>
      </c>
      <c r="BO9" s="7">
        <v>1</v>
      </c>
      <c r="BP9" s="7">
        <v>1</v>
      </c>
      <c r="BQ9" s="7">
        <v>1</v>
      </c>
      <c r="BR9" s="7">
        <v>1</v>
      </c>
      <c r="BS9" s="7">
        <v>1</v>
      </c>
      <c r="BT9" s="7">
        <v>1</v>
      </c>
      <c r="BU9" s="7">
        <v>1</v>
      </c>
      <c r="BV9" s="7">
        <v>1</v>
      </c>
      <c r="BW9" s="7">
        <v>1</v>
      </c>
      <c r="BX9" s="7">
        <v>1</v>
      </c>
      <c r="BY9" s="7">
        <v>1</v>
      </c>
      <c r="BZ9" s="7">
        <v>1</v>
      </c>
      <c r="CA9" s="7">
        <v>1</v>
      </c>
      <c r="CB9" s="7">
        <v>1</v>
      </c>
      <c r="CC9" s="7">
        <v>1</v>
      </c>
    </row>
    <row r="10" spans="1:81">
      <c r="A10" s="3" t="s">
        <v>33</v>
      </c>
      <c r="B10" s="4"/>
      <c r="C10" s="5">
        <v>0</v>
      </c>
      <c r="D10" s="5">
        <v>0.75</v>
      </c>
      <c r="E10" s="5">
        <v>0.75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0</v>
      </c>
      <c r="S10" s="7">
        <v>0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>
        <v>1</v>
      </c>
      <c r="AE10" s="7">
        <v>1</v>
      </c>
      <c r="AF10" s="7">
        <v>1</v>
      </c>
      <c r="AG10" s="7">
        <v>1</v>
      </c>
      <c r="AH10" s="7">
        <v>1</v>
      </c>
      <c r="AI10" s="7">
        <v>1</v>
      </c>
      <c r="AJ10" s="7">
        <v>1</v>
      </c>
      <c r="AK10" s="7">
        <v>1</v>
      </c>
      <c r="AL10" s="7">
        <v>1</v>
      </c>
      <c r="AM10" s="7">
        <v>1</v>
      </c>
      <c r="AN10" s="7">
        <v>1</v>
      </c>
      <c r="AO10" s="7">
        <v>1</v>
      </c>
      <c r="AP10" s="7">
        <v>1</v>
      </c>
      <c r="AQ10" s="7">
        <v>1</v>
      </c>
      <c r="AR10" s="7">
        <v>1</v>
      </c>
      <c r="AS10" s="7">
        <v>1</v>
      </c>
      <c r="AT10" s="7">
        <v>0</v>
      </c>
      <c r="AU10" s="7">
        <v>0</v>
      </c>
      <c r="AV10" s="7">
        <v>1</v>
      </c>
      <c r="AW10" s="7">
        <v>1</v>
      </c>
      <c r="AX10" s="7">
        <v>1</v>
      </c>
      <c r="AY10" s="7">
        <v>1</v>
      </c>
      <c r="AZ10" s="7">
        <v>1</v>
      </c>
      <c r="BA10" s="7">
        <v>1</v>
      </c>
      <c r="BB10" s="7">
        <v>1</v>
      </c>
      <c r="BC10" s="7">
        <v>1</v>
      </c>
      <c r="BD10" s="7">
        <v>1</v>
      </c>
      <c r="BE10" s="7">
        <v>1</v>
      </c>
      <c r="BF10" s="7">
        <v>1</v>
      </c>
      <c r="BG10" s="7">
        <v>1</v>
      </c>
      <c r="BH10" s="7">
        <v>1</v>
      </c>
      <c r="BI10" s="7">
        <v>1</v>
      </c>
      <c r="BJ10" s="7">
        <v>1</v>
      </c>
      <c r="BK10" s="7">
        <v>1</v>
      </c>
      <c r="BL10" s="7">
        <v>1</v>
      </c>
      <c r="BM10" s="7">
        <v>1</v>
      </c>
      <c r="BN10" s="7">
        <v>1</v>
      </c>
      <c r="BO10" s="7">
        <v>1</v>
      </c>
      <c r="BP10" s="7">
        <v>1</v>
      </c>
      <c r="BQ10" s="7">
        <v>1</v>
      </c>
      <c r="BR10" s="7">
        <v>1</v>
      </c>
      <c r="BS10" s="7">
        <v>1</v>
      </c>
      <c r="BT10" s="7">
        <v>1</v>
      </c>
      <c r="BU10" s="7">
        <v>1</v>
      </c>
      <c r="BV10" s="7">
        <v>1</v>
      </c>
      <c r="BW10" s="7">
        <v>1</v>
      </c>
      <c r="BX10" s="7">
        <v>1</v>
      </c>
      <c r="BY10" s="7">
        <v>1</v>
      </c>
      <c r="BZ10" s="7">
        <v>1</v>
      </c>
      <c r="CA10" s="7">
        <v>1</v>
      </c>
      <c r="CB10" s="7">
        <v>1</v>
      </c>
      <c r="CC10" s="7">
        <v>1</v>
      </c>
    </row>
    <row r="11" spans="1:81">
      <c r="A11" s="3" t="s">
        <v>34</v>
      </c>
      <c r="B11" s="4"/>
      <c r="C11" s="5">
        <v>0</v>
      </c>
      <c r="D11" s="5">
        <v>0</v>
      </c>
      <c r="E11" s="5">
        <v>0.75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0</v>
      </c>
      <c r="S11" s="7">
        <v>0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7">
        <v>1</v>
      </c>
      <c r="AF11" s="7">
        <v>1</v>
      </c>
      <c r="AG11" s="7">
        <v>1</v>
      </c>
      <c r="AH11" s="7">
        <v>1</v>
      </c>
      <c r="AI11" s="7">
        <v>1</v>
      </c>
      <c r="AJ11" s="7">
        <v>1</v>
      </c>
      <c r="AK11" s="7">
        <v>1</v>
      </c>
      <c r="AL11" s="7">
        <v>1</v>
      </c>
      <c r="AM11" s="7">
        <v>1</v>
      </c>
      <c r="AN11" s="7">
        <v>1</v>
      </c>
      <c r="AO11" s="7">
        <v>1</v>
      </c>
      <c r="AP11" s="7">
        <v>1</v>
      </c>
      <c r="AQ11" s="7">
        <v>1</v>
      </c>
      <c r="AR11" s="7">
        <v>1</v>
      </c>
      <c r="AS11" s="7">
        <v>1</v>
      </c>
      <c r="AT11" s="7">
        <v>0</v>
      </c>
      <c r="AU11" s="7">
        <v>0</v>
      </c>
      <c r="AV11" s="7">
        <v>1</v>
      </c>
      <c r="AW11" s="7">
        <v>1</v>
      </c>
      <c r="AX11" s="7">
        <v>1</v>
      </c>
      <c r="AY11" s="7">
        <v>1</v>
      </c>
      <c r="AZ11" s="7">
        <v>1</v>
      </c>
      <c r="BA11" s="7">
        <v>1</v>
      </c>
      <c r="BB11" s="7">
        <v>1</v>
      </c>
      <c r="BC11" s="7">
        <v>1</v>
      </c>
      <c r="BD11" s="7">
        <v>1</v>
      </c>
      <c r="BE11" s="7">
        <v>1</v>
      </c>
      <c r="BF11" s="7">
        <v>1</v>
      </c>
      <c r="BG11" s="7">
        <v>1</v>
      </c>
      <c r="BH11" s="7">
        <v>1</v>
      </c>
      <c r="BI11" s="7">
        <v>1</v>
      </c>
      <c r="BJ11" s="7">
        <v>1</v>
      </c>
      <c r="BK11" s="7">
        <v>1</v>
      </c>
      <c r="BL11" s="7">
        <v>1</v>
      </c>
      <c r="BM11" s="7">
        <v>1</v>
      </c>
      <c r="BN11" s="7">
        <v>1</v>
      </c>
      <c r="BO11" s="7">
        <v>1</v>
      </c>
      <c r="BP11" s="7">
        <v>1</v>
      </c>
      <c r="BQ11" s="7">
        <v>1</v>
      </c>
      <c r="BR11" s="7">
        <v>1</v>
      </c>
      <c r="BS11" s="7">
        <v>1</v>
      </c>
      <c r="BT11" s="7">
        <v>1</v>
      </c>
      <c r="BU11" s="7">
        <v>1</v>
      </c>
      <c r="BV11" s="7">
        <v>1</v>
      </c>
      <c r="BW11" s="7">
        <v>1</v>
      </c>
      <c r="BX11" s="7">
        <v>1</v>
      </c>
      <c r="BY11" s="7">
        <v>1</v>
      </c>
      <c r="BZ11" s="7">
        <v>1</v>
      </c>
      <c r="CA11" s="7">
        <v>1</v>
      </c>
      <c r="CB11" s="7">
        <v>1</v>
      </c>
      <c r="CC11" s="7">
        <v>1</v>
      </c>
    </row>
    <row r="12" spans="1:81">
      <c r="A12" s="3" t="s">
        <v>35</v>
      </c>
      <c r="B12" s="4"/>
      <c r="C12" s="5">
        <v>0</v>
      </c>
      <c r="D12" s="5">
        <v>0</v>
      </c>
      <c r="E12" s="5">
        <v>0</v>
      </c>
      <c r="F12" s="7">
        <v>1</v>
      </c>
      <c r="G12" s="7">
        <v>1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0</v>
      </c>
      <c r="S12" s="7">
        <v>0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7">
        <v>1</v>
      </c>
      <c r="AF12" s="7">
        <v>1</v>
      </c>
      <c r="AG12" s="7">
        <v>1</v>
      </c>
      <c r="AH12" s="7">
        <v>1</v>
      </c>
      <c r="AI12" s="7">
        <v>1</v>
      </c>
      <c r="AJ12" s="7">
        <v>1</v>
      </c>
      <c r="AK12" s="7">
        <v>1</v>
      </c>
      <c r="AL12" s="7">
        <v>1</v>
      </c>
      <c r="AM12" s="7">
        <v>1</v>
      </c>
      <c r="AN12" s="7">
        <v>1</v>
      </c>
      <c r="AO12" s="7">
        <v>1</v>
      </c>
      <c r="AP12" s="7">
        <v>1</v>
      </c>
      <c r="AQ12" s="7">
        <v>1</v>
      </c>
      <c r="AR12" s="7">
        <v>1</v>
      </c>
      <c r="AS12" s="7">
        <v>1</v>
      </c>
      <c r="AT12" s="7">
        <v>0</v>
      </c>
      <c r="AU12" s="7">
        <v>0</v>
      </c>
      <c r="AV12" s="7">
        <v>1</v>
      </c>
      <c r="AW12" s="7">
        <v>1</v>
      </c>
      <c r="AX12" s="7">
        <v>1</v>
      </c>
      <c r="AY12" s="7">
        <v>1</v>
      </c>
      <c r="AZ12" s="7">
        <v>1</v>
      </c>
      <c r="BA12" s="7">
        <v>1</v>
      </c>
      <c r="BB12" s="7">
        <v>1</v>
      </c>
      <c r="BC12" s="7">
        <v>1</v>
      </c>
      <c r="BD12" s="7">
        <v>1</v>
      </c>
      <c r="BE12" s="7">
        <v>1</v>
      </c>
      <c r="BF12" s="7">
        <v>1</v>
      </c>
      <c r="BG12" s="7">
        <v>1</v>
      </c>
      <c r="BH12" s="7">
        <v>1</v>
      </c>
      <c r="BI12" s="7">
        <v>1</v>
      </c>
      <c r="BJ12" s="7">
        <v>1</v>
      </c>
      <c r="BK12" s="7">
        <v>1</v>
      </c>
      <c r="BL12" s="7">
        <v>1</v>
      </c>
      <c r="BM12" s="7">
        <v>1</v>
      </c>
      <c r="BN12" s="7">
        <v>1</v>
      </c>
      <c r="BO12" s="7">
        <v>1</v>
      </c>
      <c r="BP12" s="7">
        <v>1</v>
      </c>
      <c r="BQ12" s="7">
        <v>1</v>
      </c>
      <c r="BR12" s="7">
        <v>1</v>
      </c>
      <c r="BS12" s="7">
        <v>1</v>
      </c>
      <c r="BT12" s="7">
        <v>1</v>
      </c>
      <c r="BU12" s="7">
        <v>1</v>
      </c>
      <c r="BV12" s="7">
        <v>1</v>
      </c>
      <c r="BW12" s="7">
        <v>1</v>
      </c>
      <c r="BX12" s="7">
        <v>1</v>
      </c>
      <c r="BY12" s="7">
        <v>1</v>
      </c>
      <c r="BZ12" s="7">
        <v>1</v>
      </c>
      <c r="CA12" s="7">
        <v>1</v>
      </c>
      <c r="CB12" s="7">
        <v>1</v>
      </c>
      <c r="CC12" s="7">
        <v>1</v>
      </c>
    </row>
    <row r="13" spans="1:81">
      <c r="A13" s="3" t="s">
        <v>36</v>
      </c>
      <c r="B13" s="4"/>
      <c r="C13" s="5">
        <v>0</v>
      </c>
      <c r="D13" s="5">
        <v>0</v>
      </c>
      <c r="E13" s="5">
        <v>0</v>
      </c>
      <c r="F13" s="7">
        <v>1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0</v>
      </c>
      <c r="S13" s="7">
        <v>0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1</v>
      </c>
      <c r="AE13" s="7">
        <v>1</v>
      </c>
      <c r="AF13" s="7">
        <v>1</v>
      </c>
      <c r="AG13" s="7">
        <v>1</v>
      </c>
      <c r="AH13" s="7">
        <v>1</v>
      </c>
      <c r="AI13" s="7">
        <v>1</v>
      </c>
      <c r="AJ13" s="7">
        <v>1</v>
      </c>
      <c r="AK13" s="7">
        <v>1</v>
      </c>
      <c r="AL13" s="7">
        <v>1</v>
      </c>
      <c r="AM13" s="7">
        <v>1</v>
      </c>
      <c r="AN13" s="7">
        <v>1</v>
      </c>
      <c r="AO13" s="7">
        <v>1</v>
      </c>
      <c r="AP13" s="7">
        <v>1</v>
      </c>
      <c r="AQ13" s="7">
        <v>1</v>
      </c>
      <c r="AR13" s="7">
        <v>1</v>
      </c>
      <c r="AS13" s="7">
        <v>1</v>
      </c>
      <c r="AT13" s="7">
        <v>0</v>
      </c>
      <c r="AU13" s="7">
        <v>0</v>
      </c>
      <c r="AV13" s="7">
        <v>1</v>
      </c>
      <c r="AW13" s="7">
        <v>1</v>
      </c>
      <c r="AX13" s="7">
        <v>1</v>
      </c>
      <c r="AY13" s="7">
        <v>1</v>
      </c>
      <c r="AZ13" s="7">
        <v>1</v>
      </c>
      <c r="BA13" s="7">
        <v>1</v>
      </c>
      <c r="BB13" s="7">
        <v>1</v>
      </c>
      <c r="BC13" s="7">
        <v>1</v>
      </c>
      <c r="BD13" s="7">
        <v>1</v>
      </c>
      <c r="BE13" s="7">
        <v>1</v>
      </c>
      <c r="BF13" s="7">
        <v>1</v>
      </c>
      <c r="BG13" s="7">
        <v>1</v>
      </c>
      <c r="BH13" s="7">
        <v>1</v>
      </c>
      <c r="BI13" s="7">
        <v>1</v>
      </c>
      <c r="BJ13" s="7">
        <v>1</v>
      </c>
      <c r="BK13" s="7">
        <v>1</v>
      </c>
      <c r="BL13" s="7">
        <v>1</v>
      </c>
      <c r="BM13" s="7">
        <v>1</v>
      </c>
      <c r="BN13" s="7">
        <v>1</v>
      </c>
      <c r="BO13" s="7">
        <v>1</v>
      </c>
      <c r="BP13" s="7">
        <v>1</v>
      </c>
      <c r="BQ13" s="7">
        <v>1</v>
      </c>
      <c r="BR13" s="7">
        <v>1</v>
      </c>
      <c r="BS13" s="7">
        <v>1</v>
      </c>
      <c r="BT13" s="7">
        <v>1</v>
      </c>
      <c r="BU13" s="7">
        <v>1</v>
      </c>
      <c r="BV13" s="7">
        <v>1</v>
      </c>
      <c r="BW13" s="7">
        <v>1</v>
      </c>
      <c r="BX13" s="7">
        <v>1</v>
      </c>
      <c r="BY13" s="7">
        <v>1</v>
      </c>
      <c r="BZ13" s="7">
        <v>1</v>
      </c>
      <c r="CA13" s="7">
        <v>1</v>
      </c>
      <c r="CB13" s="7">
        <v>1</v>
      </c>
      <c r="CC13" s="7">
        <v>1</v>
      </c>
    </row>
    <row r="14" spans="1:81">
      <c r="A14" s="3" t="s">
        <v>37</v>
      </c>
      <c r="B14" s="4"/>
      <c r="C14" s="5">
        <v>0</v>
      </c>
      <c r="D14" s="5">
        <v>0</v>
      </c>
      <c r="E14" s="5">
        <v>0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0</v>
      </c>
      <c r="S14" s="7">
        <v>0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1</v>
      </c>
      <c r="AE14" s="7">
        <v>1</v>
      </c>
      <c r="AF14" s="7">
        <v>1</v>
      </c>
      <c r="AG14" s="7">
        <v>1</v>
      </c>
      <c r="AH14" s="7">
        <v>1</v>
      </c>
      <c r="AI14" s="7">
        <v>1</v>
      </c>
      <c r="AJ14" s="7">
        <v>1</v>
      </c>
      <c r="AK14" s="7">
        <v>1</v>
      </c>
      <c r="AL14" s="7">
        <v>1</v>
      </c>
      <c r="AM14" s="7">
        <v>1</v>
      </c>
      <c r="AN14" s="7">
        <v>1</v>
      </c>
      <c r="AO14" s="7">
        <v>1</v>
      </c>
      <c r="AP14" s="7">
        <v>1</v>
      </c>
      <c r="AQ14" s="7">
        <v>1</v>
      </c>
      <c r="AR14" s="7">
        <v>1</v>
      </c>
      <c r="AS14" s="7">
        <v>1</v>
      </c>
      <c r="AT14" s="7">
        <v>0</v>
      </c>
      <c r="AU14" s="7">
        <v>0</v>
      </c>
      <c r="AV14" s="7">
        <v>1</v>
      </c>
      <c r="AW14" s="7">
        <v>1</v>
      </c>
      <c r="AX14" s="7">
        <v>1</v>
      </c>
      <c r="AY14" s="7">
        <v>1</v>
      </c>
      <c r="AZ14" s="7">
        <v>1</v>
      </c>
      <c r="BA14" s="7">
        <v>1</v>
      </c>
      <c r="BB14" s="7">
        <v>1</v>
      </c>
      <c r="BC14" s="7">
        <v>1</v>
      </c>
      <c r="BD14" s="7">
        <v>1</v>
      </c>
      <c r="BE14" s="7">
        <v>1</v>
      </c>
      <c r="BF14" s="7">
        <v>1</v>
      </c>
      <c r="BG14" s="7">
        <v>1</v>
      </c>
      <c r="BH14" s="7">
        <v>1</v>
      </c>
      <c r="BI14" s="7">
        <v>1</v>
      </c>
      <c r="BJ14" s="7">
        <v>1</v>
      </c>
      <c r="BK14" s="7">
        <v>1</v>
      </c>
      <c r="BL14" s="7">
        <v>1</v>
      </c>
      <c r="BM14" s="7">
        <v>1</v>
      </c>
      <c r="BN14" s="7">
        <v>1</v>
      </c>
      <c r="BO14" s="7">
        <v>1</v>
      </c>
      <c r="BP14" s="7">
        <v>1</v>
      </c>
      <c r="BQ14" s="7">
        <v>1</v>
      </c>
      <c r="BR14" s="7">
        <v>1</v>
      </c>
      <c r="BS14" s="7">
        <v>1</v>
      </c>
      <c r="BT14" s="7">
        <v>1</v>
      </c>
      <c r="BU14" s="7">
        <v>1</v>
      </c>
      <c r="BV14" s="7">
        <v>1</v>
      </c>
      <c r="BW14" s="7">
        <v>1</v>
      </c>
      <c r="BX14" s="7">
        <v>1</v>
      </c>
      <c r="BY14" s="7">
        <v>1</v>
      </c>
      <c r="BZ14" s="7">
        <v>1</v>
      </c>
      <c r="CA14" s="7">
        <v>1</v>
      </c>
      <c r="CB14" s="7">
        <v>1</v>
      </c>
      <c r="CC14" s="7">
        <v>1</v>
      </c>
    </row>
    <row r="15" spans="1:81">
      <c r="A15" s="3" t="s">
        <v>38</v>
      </c>
      <c r="B15" s="4"/>
      <c r="C15" s="5">
        <v>0</v>
      </c>
      <c r="D15" s="5">
        <v>0</v>
      </c>
      <c r="E15" s="5">
        <v>0</v>
      </c>
      <c r="F15" s="7">
        <v>1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0</v>
      </c>
      <c r="S15" s="7">
        <v>0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K15" s="7">
        <v>1</v>
      </c>
      <c r="AL15" s="7">
        <v>1</v>
      </c>
      <c r="AM15" s="7">
        <v>1</v>
      </c>
      <c r="AN15" s="7">
        <v>1</v>
      </c>
      <c r="AO15" s="7">
        <v>1</v>
      </c>
      <c r="AP15" s="7">
        <v>1</v>
      </c>
      <c r="AQ15" s="7">
        <v>1</v>
      </c>
      <c r="AR15" s="7">
        <v>1</v>
      </c>
      <c r="AS15" s="7">
        <v>1</v>
      </c>
      <c r="AT15" s="7">
        <v>0</v>
      </c>
      <c r="AU15" s="7">
        <v>0</v>
      </c>
      <c r="AV15" s="7">
        <v>1</v>
      </c>
      <c r="AW15" s="7">
        <v>1</v>
      </c>
      <c r="AX15" s="7">
        <v>1</v>
      </c>
      <c r="AY15" s="7">
        <v>1</v>
      </c>
      <c r="AZ15" s="7">
        <v>1</v>
      </c>
      <c r="BA15" s="7">
        <v>1</v>
      </c>
      <c r="BB15" s="7">
        <v>1</v>
      </c>
      <c r="BC15" s="7">
        <v>1</v>
      </c>
      <c r="BD15" s="7">
        <v>1</v>
      </c>
      <c r="BE15" s="7">
        <v>1</v>
      </c>
      <c r="BF15" s="7">
        <v>1</v>
      </c>
      <c r="BG15" s="7">
        <v>1</v>
      </c>
      <c r="BH15" s="7">
        <v>1</v>
      </c>
      <c r="BI15" s="7">
        <v>1</v>
      </c>
      <c r="BJ15" s="7">
        <v>1</v>
      </c>
      <c r="BK15" s="7">
        <v>1</v>
      </c>
      <c r="BL15" s="7">
        <v>1</v>
      </c>
      <c r="BM15" s="7">
        <v>1</v>
      </c>
      <c r="BN15" s="7">
        <v>1</v>
      </c>
      <c r="BO15" s="7">
        <v>1</v>
      </c>
      <c r="BP15" s="7">
        <v>1</v>
      </c>
      <c r="BQ15" s="7">
        <v>1</v>
      </c>
      <c r="BR15" s="7">
        <v>1</v>
      </c>
      <c r="BS15" s="7">
        <v>1</v>
      </c>
      <c r="BT15" s="7">
        <v>1</v>
      </c>
      <c r="BU15" s="7">
        <v>1</v>
      </c>
      <c r="BV15" s="7">
        <v>1</v>
      </c>
      <c r="BW15" s="7">
        <v>1</v>
      </c>
      <c r="BX15" s="7">
        <v>1</v>
      </c>
      <c r="BY15" s="7">
        <v>1</v>
      </c>
      <c r="BZ15" s="7">
        <v>1</v>
      </c>
      <c r="CA15" s="7">
        <v>1</v>
      </c>
      <c r="CB15" s="7">
        <v>1</v>
      </c>
      <c r="CC15" s="7">
        <v>1</v>
      </c>
    </row>
    <row r="16" spans="1:81">
      <c r="A16" s="3" t="s">
        <v>39</v>
      </c>
      <c r="B16" s="4"/>
      <c r="C16" s="5">
        <v>0</v>
      </c>
      <c r="D16" s="5">
        <v>0</v>
      </c>
      <c r="E16" s="5">
        <v>0</v>
      </c>
      <c r="F16" s="7">
        <v>1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7">
        <v>1</v>
      </c>
      <c r="N16" s="7">
        <v>1</v>
      </c>
      <c r="O16" s="7">
        <v>1</v>
      </c>
      <c r="P16" s="7">
        <v>1</v>
      </c>
      <c r="Q16" s="7">
        <v>1</v>
      </c>
      <c r="R16" s="7">
        <v>0</v>
      </c>
      <c r="S16" s="7">
        <v>0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>
        <v>1</v>
      </c>
      <c r="AE16" s="7">
        <v>1</v>
      </c>
      <c r="AF16" s="7">
        <v>1</v>
      </c>
      <c r="AG16" s="7">
        <v>1</v>
      </c>
      <c r="AH16" s="7">
        <v>1</v>
      </c>
      <c r="AI16" s="7">
        <v>1</v>
      </c>
      <c r="AJ16" s="7">
        <v>1</v>
      </c>
      <c r="AK16" s="7">
        <v>1</v>
      </c>
      <c r="AL16" s="7">
        <v>1</v>
      </c>
      <c r="AM16" s="7">
        <v>1</v>
      </c>
      <c r="AN16" s="7">
        <v>1</v>
      </c>
      <c r="AO16" s="7">
        <v>1</v>
      </c>
      <c r="AP16" s="7">
        <v>1</v>
      </c>
      <c r="AQ16" s="7">
        <v>1</v>
      </c>
      <c r="AR16" s="7">
        <v>1</v>
      </c>
      <c r="AS16" s="7">
        <v>1</v>
      </c>
      <c r="AT16" s="7">
        <v>0</v>
      </c>
      <c r="AU16" s="7">
        <v>0</v>
      </c>
      <c r="AV16" s="7">
        <v>1</v>
      </c>
      <c r="AW16" s="7">
        <v>1</v>
      </c>
      <c r="AX16" s="7">
        <v>1</v>
      </c>
      <c r="AY16" s="7">
        <v>1</v>
      </c>
      <c r="AZ16" s="7">
        <v>1</v>
      </c>
      <c r="BA16" s="7">
        <v>1</v>
      </c>
      <c r="BB16" s="7">
        <v>1</v>
      </c>
      <c r="BC16" s="7">
        <v>1</v>
      </c>
      <c r="BD16" s="7">
        <v>1</v>
      </c>
      <c r="BE16" s="7">
        <v>1</v>
      </c>
      <c r="BF16" s="7">
        <v>1</v>
      </c>
      <c r="BG16" s="7">
        <v>1</v>
      </c>
      <c r="BH16" s="7">
        <v>1</v>
      </c>
      <c r="BI16" s="7">
        <v>1</v>
      </c>
      <c r="BJ16" s="7">
        <v>1</v>
      </c>
      <c r="BK16" s="7">
        <v>1</v>
      </c>
      <c r="BL16" s="7">
        <v>1</v>
      </c>
      <c r="BM16" s="7">
        <v>1</v>
      </c>
      <c r="BN16" s="7">
        <v>1</v>
      </c>
      <c r="BO16" s="7">
        <v>1</v>
      </c>
      <c r="BP16" s="7">
        <v>1</v>
      </c>
      <c r="BQ16" s="7">
        <v>1</v>
      </c>
      <c r="BR16" s="7">
        <v>1</v>
      </c>
      <c r="BS16" s="7">
        <v>1</v>
      </c>
      <c r="BT16" s="7">
        <v>1</v>
      </c>
      <c r="BU16" s="7">
        <v>1</v>
      </c>
      <c r="BV16" s="7">
        <v>1</v>
      </c>
      <c r="BW16" s="7">
        <v>1</v>
      </c>
      <c r="BX16" s="7">
        <v>1</v>
      </c>
      <c r="BY16" s="7">
        <v>1</v>
      </c>
      <c r="BZ16" s="7">
        <v>1</v>
      </c>
      <c r="CA16" s="7">
        <v>1</v>
      </c>
      <c r="CB16" s="7">
        <v>1</v>
      </c>
      <c r="CC16" s="7">
        <v>1</v>
      </c>
    </row>
    <row r="17" spans="1:81">
      <c r="A17" s="3" t="s">
        <v>40</v>
      </c>
      <c r="B17" s="4"/>
      <c r="C17" s="5">
        <v>0</v>
      </c>
      <c r="D17" s="5">
        <v>0</v>
      </c>
      <c r="E17" s="5">
        <v>0</v>
      </c>
      <c r="F17" s="7">
        <v>1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>
        <v>1</v>
      </c>
      <c r="R17" s="7">
        <v>0</v>
      </c>
      <c r="S17" s="7">
        <v>0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>
        <v>1</v>
      </c>
      <c r="AG17" s="7">
        <v>1</v>
      </c>
      <c r="AH17" s="7">
        <v>1</v>
      </c>
      <c r="AI17" s="7">
        <v>1</v>
      </c>
      <c r="AJ17" s="7">
        <v>1</v>
      </c>
      <c r="AK17" s="7">
        <v>1</v>
      </c>
      <c r="AL17" s="7">
        <v>1</v>
      </c>
      <c r="AM17" s="7">
        <v>1</v>
      </c>
      <c r="AN17" s="7">
        <v>1</v>
      </c>
      <c r="AO17" s="7">
        <v>1</v>
      </c>
      <c r="AP17" s="7">
        <v>1</v>
      </c>
      <c r="AQ17" s="7">
        <v>1</v>
      </c>
      <c r="AR17" s="7">
        <v>1</v>
      </c>
      <c r="AS17" s="7">
        <v>1</v>
      </c>
      <c r="AT17" s="7">
        <v>0</v>
      </c>
      <c r="AU17" s="7">
        <v>0</v>
      </c>
      <c r="AV17" s="7">
        <v>1</v>
      </c>
      <c r="AW17" s="7">
        <v>1</v>
      </c>
      <c r="AX17" s="7">
        <v>1</v>
      </c>
      <c r="AY17" s="7">
        <v>1</v>
      </c>
      <c r="AZ17" s="7">
        <v>1</v>
      </c>
      <c r="BA17" s="7">
        <v>1</v>
      </c>
      <c r="BB17" s="7">
        <v>1</v>
      </c>
      <c r="BC17" s="7">
        <v>1</v>
      </c>
      <c r="BD17" s="7">
        <v>1</v>
      </c>
      <c r="BE17" s="7">
        <v>1</v>
      </c>
      <c r="BF17" s="7">
        <v>1</v>
      </c>
      <c r="BG17" s="7">
        <v>1</v>
      </c>
      <c r="BH17" s="7">
        <v>1</v>
      </c>
      <c r="BI17" s="7">
        <v>1</v>
      </c>
      <c r="BJ17" s="7">
        <v>1</v>
      </c>
      <c r="BK17" s="7">
        <v>1</v>
      </c>
      <c r="BL17" s="7">
        <v>1</v>
      </c>
      <c r="BM17" s="7">
        <v>1</v>
      </c>
      <c r="BN17" s="7">
        <v>1</v>
      </c>
      <c r="BO17" s="7">
        <v>1</v>
      </c>
      <c r="BP17" s="7">
        <v>1</v>
      </c>
      <c r="BQ17" s="7">
        <v>1</v>
      </c>
      <c r="BR17" s="7">
        <v>1</v>
      </c>
      <c r="BS17" s="7">
        <v>1</v>
      </c>
      <c r="BT17" s="7">
        <v>1</v>
      </c>
      <c r="BU17" s="7">
        <v>1</v>
      </c>
      <c r="BV17" s="7">
        <v>1</v>
      </c>
      <c r="BW17" s="7">
        <v>1</v>
      </c>
      <c r="BX17" s="7">
        <v>1</v>
      </c>
      <c r="BY17" s="7">
        <v>1</v>
      </c>
      <c r="BZ17" s="7">
        <v>1</v>
      </c>
      <c r="CA17" s="7">
        <v>1</v>
      </c>
      <c r="CB17" s="7">
        <v>1</v>
      </c>
      <c r="CC17" s="7">
        <v>1</v>
      </c>
    </row>
    <row r="18" spans="1:81">
      <c r="A18" s="3" t="s">
        <v>41</v>
      </c>
      <c r="B18" s="4"/>
      <c r="C18" s="5">
        <v>0</v>
      </c>
      <c r="D18" s="5">
        <v>0</v>
      </c>
      <c r="E18" s="5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</row>
    <row r="19" spans="1:81">
      <c r="A19" s="3" t="s">
        <v>42</v>
      </c>
      <c r="B19" s="4"/>
      <c r="C19" s="5">
        <v>0</v>
      </c>
      <c r="D19" s="5">
        <v>0</v>
      </c>
      <c r="E19" s="5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</row>
    <row r="20" spans="1:81">
      <c r="A20" s="3" t="s">
        <v>43</v>
      </c>
      <c r="B20" s="4"/>
      <c r="C20" s="5">
        <v>0</v>
      </c>
      <c r="D20" s="5">
        <v>0</v>
      </c>
      <c r="E20" s="5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</row>
    <row r="21" spans="1:81">
      <c r="A21" s="3" t="s">
        <v>44</v>
      </c>
      <c r="B21" s="4"/>
      <c r="C21" s="5">
        <v>0</v>
      </c>
      <c r="D21" s="5">
        <v>0</v>
      </c>
      <c r="E21" s="5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</row>
    <row r="22" spans="1:81">
      <c r="A22" s="3" t="s">
        <v>45</v>
      </c>
      <c r="B22" s="4"/>
      <c r="C22" s="5">
        <v>0</v>
      </c>
      <c r="D22" s="5">
        <v>0</v>
      </c>
      <c r="E22" s="5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</row>
    <row r="23" spans="1:81">
      <c r="A23" s="3" t="s">
        <v>46</v>
      </c>
      <c r="B23" s="4"/>
      <c r="C23" s="5">
        <v>0</v>
      </c>
      <c r="D23" s="5">
        <v>0</v>
      </c>
      <c r="E23" s="5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</row>
    <row r="24" spans="1:81">
      <c r="A24" s="3" t="s">
        <v>47</v>
      </c>
      <c r="B24" s="4"/>
      <c r="C24" s="5">
        <v>0</v>
      </c>
      <c r="D24" s="5">
        <v>0</v>
      </c>
      <c r="E24" s="5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</row>
    <row r="25" spans="1:81">
      <c r="A25" s="3" t="s">
        <v>48</v>
      </c>
      <c r="B25" s="4"/>
      <c r="C25" s="5">
        <v>0</v>
      </c>
      <c r="D25" s="5">
        <v>0</v>
      </c>
      <c r="E25" s="5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</row>
    <row r="26" spans="1:81">
      <c r="A26" s="3" t="s">
        <v>49</v>
      </c>
      <c r="B26" s="4"/>
      <c r="C26" s="5">
        <v>0</v>
      </c>
      <c r="D26" s="5">
        <v>0</v>
      </c>
      <c r="E26" s="5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</row>
    <row r="27" spans="1:81">
      <c r="A27" s="3" t="s">
        <v>50</v>
      </c>
      <c r="B27" s="4"/>
      <c r="C27" s="5">
        <v>0</v>
      </c>
      <c r="D27" s="5">
        <v>0</v>
      </c>
      <c r="E27" s="5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</row>
    <row r="28" spans="1:81">
      <c r="A28" s="3" t="s">
        <v>51</v>
      </c>
      <c r="B28" s="4"/>
      <c r="C28" s="5">
        <v>0</v>
      </c>
      <c r="D28" s="5">
        <v>0</v>
      </c>
      <c r="E28" s="5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</row>
    <row r="29" spans="1:81">
      <c r="A29" s="3" t="s">
        <v>52</v>
      </c>
      <c r="B29" s="6"/>
      <c r="C29" s="5">
        <v>0</v>
      </c>
      <c r="D29" s="5">
        <v>0</v>
      </c>
      <c r="E29" s="5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</row>
    <row r="30" spans="1:81">
      <c r="A30" s="3" t="s">
        <v>53</v>
      </c>
      <c r="B30" s="6"/>
      <c r="C30" s="5">
        <v>0</v>
      </c>
      <c r="D30" s="5">
        <v>0</v>
      </c>
      <c r="E30" s="5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</row>
    <row r="31" spans="1:81">
      <c r="A31" s="3" t="s">
        <v>54</v>
      </c>
      <c r="B31" s="6"/>
      <c r="C31" s="5">
        <v>0</v>
      </c>
      <c r="D31" s="5">
        <v>0</v>
      </c>
      <c r="E31" s="5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</row>
    <row r="32" spans="1:81">
      <c r="A32" s="2" t="s">
        <v>1</v>
      </c>
      <c r="C32" s="5">
        <v>0</v>
      </c>
      <c r="D32" s="5">
        <v>0</v>
      </c>
      <c r="E32" s="5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</row>
    <row r="33" spans="1:81">
      <c r="A33" s="2" t="s">
        <v>2</v>
      </c>
      <c r="C33" s="5">
        <v>0</v>
      </c>
      <c r="D33" s="5">
        <v>0</v>
      </c>
      <c r="E33" s="5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</row>
    <row r="34" spans="1:81">
      <c r="A34" s="2" t="s">
        <v>3</v>
      </c>
      <c r="C34" s="5">
        <v>0</v>
      </c>
      <c r="D34" s="5">
        <v>0</v>
      </c>
      <c r="E34" s="5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</row>
    <row r="35" spans="1:81">
      <c r="A35" s="2" t="s">
        <v>16</v>
      </c>
      <c r="C35" s="5">
        <v>0</v>
      </c>
      <c r="D35" s="5">
        <v>0</v>
      </c>
      <c r="E35" s="5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</row>
    <row r="36" spans="1:81">
      <c r="A36" s="2" t="s">
        <v>17</v>
      </c>
      <c r="C36" s="5">
        <v>0</v>
      </c>
      <c r="D36" s="5">
        <v>0</v>
      </c>
      <c r="E36" s="5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</row>
    <row r="37" spans="1:81">
      <c r="A37" s="2" t="s">
        <v>18</v>
      </c>
      <c r="C37" s="5">
        <v>0</v>
      </c>
      <c r="D37" s="5">
        <v>0</v>
      </c>
      <c r="E37" s="5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</row>
    <row r="38" spans="1:81" s="8" customFormat="1">
      <c r="A38" s="9" t="s">
        <v>4</v>
      </c>
      <c r="B38" s="9"/>
      <c r="C38" s="10">
        <f>SUM(C5:C37)</f>
        <v>3.75</v>
      </c>
      <c r="D38" s="10">
        <f>SUM(D5:D37)</f>
        <v>4.5</v>
      </c>
      <c r="E38" s="10">
        <f>SUM(E5:E37)</f>
        <v>5.25</v>
      </c>
      <c r="F38" s="11">
        <f>SUMPRODUCT($C$5:$C$37,F$5:F$37)*5</f>
        <v>18.75</v>
      </c>
      <c r="G38" s="11">
        <f t="shared" ref="G38:AL38" si="39">SUMPRODUCT($C5:$C37,G5:G37)*5</f>
        <v>18.75</v>
      </c>
      <c r="H38" s="11">
        <f t="shared" si="39"/>
        <v>18.75</v>
      </c>
      <c r="I38" s="11">
        <f t="shared" si="39"/>
        <v>18.75</v>
      </c>
      <c r="J38" s="11">
        <f t="shared" si="39"/>
        <v>18.75</v>
      </c>
      <c r="K38" s="11">
        <f t="shared" si="39"/>
        <v>18.75</v>
      </c>
      <c r="L38" s="11">
        <f t="shared" si="39"/>
        <v>18.75</v>
      </c>
      <c r="M38" s="11">
        <f t="shared" si="39"/>
        <v>18.75</v>
      </c>
      <c r="N38" s="11">
        <f t="shared" si="39"/>
        <v>18.75</v>
      </c>
      <c r="O38" s="11">
        <f t="shared" si="39"/>
        <v>18.75</v>
      </c>
      <c r="P38" s="11">
        <f t="shared" si="39"/>
        <v>18.75</v>
      </c>
      <c r="Q38" s="11">
        <f t="shared" si="39"/>
        <v>18.75</v>
      </c>
      <c r="R38" s="11">
        <f t="shared" si="39"/>
        <v>0</v>
      </c>
      <c r="S38" s="11">
        <f t="shared" si="39"/>
        <v>0</v>
      </c>
      <c r="T38" s="11">
        <f t="shared" si="39"/>
        <v>18.75</v>
      </c>
      <c r="U38" s="11">
        <f t="shared" si="39"/>
        <v>18.75</v>
      </c>
      <c r="V38" s="11">
        <f t="shared" si="39"/>
        <v>18.75</v>
      </c>
      <c r="W38" s="11">
        <f t="shared" si="39"/>
        <v>18.75</v>
      </c>
      <c r="X38" s="11">
        <f t="shared" si="39"/>
        <v>18.75</v>
      </c>
      <c r="Y38" s="11">
        <f t="shared" si="39"/>
        <v>18.75</v>
      </c>
      <c r="Z38" s="11">
        <f t="shared" si="39"/>
        <v>18.75</v>
      </c>
      <c r="AA38" s="11">
        <f t="shared" si="39"/>
        <v>18.75</v>
      </c>
      <c r="AB38" s="11">
        <f t="shared" si="39"/>
        <v>18.75</v>
      </c>
      <c r="AC38" s="11">
        <f t="shared" si="39"/>
        <v>18.75</v>
      </c>
      <c r="AD38" s="11">
        <f t="shared" si="39"/>
        <v>18.75</v>
      </c>
      <c r="AE38" s="11">
        <f t="shared" si="39"/>
        <v>18.75</v>
      </c>
      <c r="AF38" s="11">
        <f t="shared" si="39"/>
        <v>18.75</v>
      </c>
      <c r="AG38" s="11">
        <f t="shared" si="39"/>
        <v>18.75</v>
      </c>
      <c r="AH38" s="11">
        <f t="shared" si="39"/>
        <v>18.75</v>
      </c>
      <c r="AI38" s="11">
        <f t="shared" si="39"/>
        <v>18.75</v>
      </c>
      <c r="AJ38" s="11">
        <f t="shared" si="39"/>
        <v>18.75</v>
      </c>
      <c r="AK38" s="11">
        <f t="shared" si="39"/>
        <v>18.75</v>
      </c>
      <c r="AL38" s="11">
        <f t="shared" si="39"/>
        <v>18.75</v>
      </c>
      <c r="AM38" s="11">
        <f t="shared" ref="AM38:BI38" si="40">SUMPRODUCT($C5:$C37,AM5:AM37)*5</f>
        <v>18.75</v>
      </c>
      <c r="AN38" s="11">
        <f t="shared" si="40"/>
        <v>18.75</v>
      </c>
      <c r="AO38" s="11">
        <f t="shared" si="40"/>
        <v>18.75</v>
      </c>
      <c r="AP38" s="11">
        <f t="shared" si="40"/>
        <v>18.75</v>
      </c>
      <c r="AQ38" s="11">
        <f t="shared" si="40"/>
        <v>18.75</v>
      </c>
      <c r="AR38" s="11">
        <f t="shared" si="40"/>
        <v>18.75</v>
      </c>
      <c r="AS38" s="11">
        <f t="shared" si="40"/>
        <v>18.75</v>
      </c>
      <c r="AT38" s="11">
        <f t="shared" si="40"/>
        <v>0</v>
      </c>
      <c r="AU38" s="11">
        <f t="shared" si="40"/>
        <v>0</v>
      </c>
      <c r="AV38" s="11">
        <f t="shared" si="40"/>
        <v>18.75</v>
      </c>
      <c r="AW38" s="11">
        <f t="shared" si="40"/>
        <v>18.75</v>
      </c>
      <c r="AX38" s="11">
        <f t="shared" si="40"/>
        <v>18.75</v>
      </c>
      <c r="AY38" s="11">
        <f t="shared" si="40"/>
        <v>18.75</v>
      </c>
      <c r="AZ38" s="11">
        <f t="shared" si="40"/>
        <v>18.75</v>
      </c>
      <c r="BA38" s="11">
        <f t="shared" si="40"/>
        <v>18.75</v>
      </c>
      <c r="BB38" s="11">
        <f t="shared" si="40"/>
        <v>18.75</v>
      </c>
      <c r="BC38" s="11">
        <f t="shared" si="40"/>
        <v>18.75</v>
      </c>
      <c r="BD38" s="11">
        <f t="shared" si="40"/>
        <v>18.75</v>
      </c>
      <c r="BE38" s="11">
        <f t="shared" si="40"/>
        <v>18.75</v>
      </c>
      <c r="BF38" s="11">
        <f t="shared" si="40"/>
        <v>18.75</v>
      </c>
      <c r="BG38" s="11">
        <f t="shared" si="40"/>
        <v>18.75</v>
      </c>
      <c r="BH38" s="11">
        <f t="shared" si="40"/>
        <v>18.75</v>
      </c>
      <c r="BI38" s="11">
        <f t="shared" si="40"/>
        <v>18.75</v>
      </c>
      <c r="BJ38" s="11">
        <f t="shared" ref="BJ38:CC38" si="41">SUMPRODUCT($C5:$C37,BJ5:BJ37)*5</f>
        <v>18.75</v>
      </c>
      <c r="BK38" s="11">
        <f t="shared" si="41"/>
        <v>18.75</v>
      </c>
      <c r="BL38" s="11">
        <f t="shared" si="41"/>
        <v>18.75</v>
      </c>
      <c r="BM38" s="11">
        <f t="shared" si="41"/>
        <v>18.75</v>
      </c>
      <c r="BN38" s="11">
        <f t="shared" si="41"/>
        <v>18.75</v>
      </c>
      <c r="BO38" s="11">
        <f t="shared" si="41"/>
        <v>18.75</v>
      </c>
      <c r="BP38" s="11">
        <f t="shared" si="41"/>
        <v>18.75</v>
      </c>
      <c r="BQ38" s="11">
        <f t="shared" si="41"/>
        <v>18.75</v>
      </c>
      <c r="BR38" s="11">
        <f t="shared" si="41"/>
        <v>18.75</v>
      </c>
      <c r="BS38" s="11">
        <f t="shared" si="41"/>
        <v>18.75</v>
      </c>
      <c r="BT38" s="11">
        <f t="shared" si="41"/>
        <v>18.75</v>
      </c>
      <c r="BU38" s="11">
        <f t="shared" si="41"/>
        <v>18.75</v>
      </c>
      <c r="BV38" s="11">
        <f t="shared" si="41"/>
        <v>18.75</v>
      </c>
      <c r="BW38" s="11">
        <f t="shared" si="41"/>
        <v>18.75</v>
      </c>
      <c r="BX38" s="11">
        <f t="shared" si="41"/>
        <v>18.75</v>
      </c>
      <c r="BY38" s="11">
        <f t="shared" si="41"/>
        <v>18.75</v>
      </c>
      <c r="BZ38" s="11">
        <f t="shared" si="41"/>
        <v>18.75</v>
      </c>
      <c r="CA38" s="11">
        <f t="shared" si="41"/>
        <v>18.75</v>
      </c>
      <c r="CB38" s="11">
        <f t="shared" si="41"/>
        <v>18.75</v>
      </c>
      <c r="CC38" s="11">
        <f t="shared" si="41"/>
        <v>18.75</v>
      </c>
    </row>
    <row r="39" spans="1:81">
      <c r="C39" s="14"/>
      <c r="D39" s="14"/>
      <c r="E39" s="9" t="s">
        <v>176</v>
      </c>
      <c r="F39" s="11">
        <f t="shared" ref="F39" si="42">SUMPRODUCT($C$5:$C$37,F$5:F$37)*5</f>
        <v>18.75</v>
      </c>
      <c r="G39" s="11">
        <f ca="1">OFFSET(G39,0,-1,1,1)+SUMPRODUCT($C$5:$C$37,G$5:G$37)*5</f>
        <v>37.5</v>
      </c>
      <c r="H39" s="11">
        <f t="shared" ref="H39:BS39" ca="1" si="43">OFFSET(H39,0,-1,1,1)+SUMPRODUCT($C$5:$C$37,H$5:H$37)*5</f>
        <v>56.25</v>
      </c>
      <c r="I39" s="11">
        <f t="shared" ca="1" si="43"/>
        <v>75</v>
      </c>
      <c r="J39" s="11">
        <f t="shared" ca="1" si="43"/>
        <v>93.75</v>
      </c>
      <c r="K39" s="11">
        <f t="shared" ca="1" si="43"/>
        <v>112.5</v>
      </c>
      <c r="L39" s="11">
        <f t="shared" ca="1" si="43"/>
        <v>131.25</v>
      </c>
      <c r="M39" s="11">
        <f t="shared" ca="1" si="43"/>
        <v>150</v>
      </c>
      <c r="N39" s="11">
        <f t="shared" ca="1" si="43"/>
        <v>168.75</v>
      </c>
      <c r="O39" s="11">
        <f t="shared" ca="1" si="43"/>
        <v>187.5</v>
      </c>
      <c r="P39" s="11">
        <f t="shared" ca="1" si="43"/>
        <v>206.25</v>
      </c>
      <c r="Q39" s="11">
        <f t="shared" ca="1" si="43"/>
        <v>225</v>
      </c>
      <c r="R39" s="11">
        <f t="shared" ca="1" si="43"/>
        <v>225</v>
      </c>
      <c r="S39" s="11">
        <f t="shared" ca="1" si="43"/>
        <v>225</v>
      </c>
      <c r="T39" s="11">
        <f t="shared" ca="1" si="43"/>
        <v>243.75</v>
      </c>
      <c r="U39" s="11">
        <f t="shared" ca="1" si="43"/>
        <v>262.5</v>
      </c>
      <c r="V39" s="11">
        <f t="shared" ca="1" si="43"/>
        <v>281.25</v>
      </c>
      <c r="W39" s="11">
        <f t="shared" ca="1" si="43"/>
        <v>300</v>
      </c>
      <c r="X39" s="11">
        <f t="shared" ca="1" si="43"/>
        <v>318.75</v>
      </c>
      <c r="Y39" s="11">
        <f t="shared" ca="1" si="43"/>
        <v>337.5</v>
      </c>
      <c r="Z39" s="11">
        <f t="shared" ca="1" si="43"/>
        <v>356.25</v>
      </c>
      <c r="AA39" s="11">
        <f t="shared" ca="1" si="43"/>
        <v>375</v>
      </c>
      <c r="AB39" s="11">
        <f t="shared" ca="1" si="43"/>
        <v>393.75</v>
      </c>
      <c r="AC39" s="11">
        <f t="shared" ca="1" si="43"/>
        <v>412.5</v>
      </c>
      <c r="AD39" s="11">
        <f t="shared" ca="1" si="43"/>
        <v>431.25</v>
      </c>
      <c r="AE39" s="11">
        <f t="shared" ca="1" si="43"/>
        <v>450</v>
      </c>
      <c r="AF39" s="11">
        <f t="shared" ca="1" si="43"/>
        <v>468.75</v>
      </c>
      <c r="AG39" s="11">
        <f t="shared" ca="1" si="43"/>
        <v>487.5</v>
      </c>
      <c r="AH39" s="11">
        <f t="shared" ca="1" si="43"/>
        <v>506.25</v>
      </c>
      <c r="AI39" s="11">
        <f t="shared" ca="1" si="43"/>
        <v>525</v>
      </c>
      <c r="AJ39" s="11">
        <f t="shared" ca="1" si="43"/>
        <v>543.75</v>
      </c>
      <c r="AK39" s="11">
        <f t="shared" ca="1" si="43"/>
        <v>562.5</v>
      </c>
      <c r="AL39" s="11">
        <f t="shared" ca="1" si="43"/>
        <v>581.25</v>
      </c>
      <c r="AM39" s="11">
        <f t="shared" ca="1" si="43"/>
        <v>600</v>
      </c>
      <c r="AN39" s="11">
        <f t="shared" ca="1" si="43"/>
        <v>618.75</v>
      </c>
      <c r="AO39" s="11">
        <f t="shared" ca="1" si="43"/>
        <v>637.5</v>
      </c>
      <c r="AP39" s="11">
        <f t="shared" ca="1" si="43"/>
        <v>656.25</v>
      </c>
      <c r="AQ39" s="11">
        <f t="shared" ca="1" si="43"/>
        <v>675</v>
      </c>
      <c r="AR39" s="11">
        <f t="shared" ca="1" si="43"/>
        <v>693.75</v>
      </c>
      <c r="AS39" s="11">
        <f t="shared" ca="1" si="43"/>
        <v>712.5</v>
      </c>
      <c r="AT39" s="11">
        <f t="shared" ca="1" si="43"/>
        <v>712.5</v>
      </c>
      <c r="AU39" s="11">
        <f t="shared" ca="1" si="43"/>
        <v>712.5</v>
      </c>
      <c r="AV39" s="11">
        <f t="shared" ca="1" si="43"/>
        <v>731.25</v>
      </c>
      <c r="AW39" s="11">
        <f t="shared" ca="1" si="43"/>
        <v>750</v>
      </c>
      <c r="AX39" s="11">
        <f t="shared" ca="1" si="43"/>
        <v>768.75</v>
      </c>
      <c r="AY39" s="11">
        <f t="shared" ca="1" si="43"/>
        <v>787.5</v>
      </c>
      <c r="AZ39" s="11">
        <f t="shared" ca="1" si="43"/>
        <v>806.25</v>
      </c>
      <c r="BA39" s="11">
        <f t="shared" ca="1" si="43"/>
        <v>825</v>
      </c>
      <c r="BB39" s="11">
        <f t="shared" ca="1" si="43"/>
        <v>843.75</v>
      </c>
      <c r="BC39" s="11">
        <f t="shared" ca="1" si="43"/>
        <v>862.5</v>
      </c>
      <c r="BD39" s="11">
        <f t="shared" ca="1" si="43"/>
        <v>881.25</v>
      </c>
      <c r="BE39" s="11">
        <f t="shared" ca="1" si="43"/>
        <v>900</v>
      </c>
      <c r="BF39" s="11">
        <f t="shared" ca="1" si="43"/>
        <v>918.75</v>
      </c>
      <c r="BG39" s="11">
        <f t="shared" ca="1" si="43"/>
        <v>937.5</v>
      </c>
      <c r="BH39" s="11">
        <f t="shared" ca="1" si="43"/>
        <v>956.25</v>
      </c>
      <c r="BI39" s="11">
        <f t="shared" ca="1" si="43"/>
        <v>975</v>
      </c>
      <c r="BJ39" s="11">
        <f t="shared" ca="1" si="43"/>
        <v>993.75</v>
      </c>
      <c r="BK39" s="11">
        <f t="shared" ca="1" si="43"/>
        <v>1012.5</v>
      </c>
      <c r="BL39" s="11">
        <f t="shared" ca="1" si="43"/>
        <v>1031.25</v>
      </c>
      <c r="BM39" s="11">
        <f t="shared" ca="1" si="43"/>
        <v>1050</v>
      </c>
      <c r="BN39" s="11">
        <f t="shared" ca="1" si="43"/>
        <v>1068.75</v>
      </c>
      <c r="BO39" s="11">
        <f t="shared" ca="1" si="43"/>
        <v>1087.5</v>
      </c>
      <c r="BP39" s="11">
        <f t="shared" ca="1" si="43"/>
        <v>1106.25</v>
      </c>
      <c r="BQ39" s="11">
        <f t="shared" ca="1" si="43"/>
        <v>1125</v>
      </c>
      <c r="BR39" s="11">
        <f t="shared" ca="1" si="43"/>
        <v>1143.75</v>
      </c>
      <c r="BS39" s="11">
        <f t="shared" ca="1" si="43"/>
        <v>1162.5</v>
      </c>
      <c r="BT39" s="11">
        <f t="shared" ref="BT39:CC39" ca="1" si="44">OFFSET(BT39,0,-1,1,1)+SUMPRODUCT($C$5:$C$37,BT$5:BT$37)*5</f>
        <v>1181.25</v>
      </c>
      <c r="BU39" s="11">
        <f t="shared" ca="1" si="44"/>
        <v>1200</v>
      </c>
      <c r="BV39" s="11">
        <f t="shared" ca="1" si="44"/>
        <v>1218.75</v>
      </c>
      <c r="BW39" s="11">
        <f t="shared" ca="1" si="44"/>
        <v>1237.5</v>
      </c>
      <c r="BX39" s="11">
        <f t="shared" ca="1" si="44"/>
        <v>1256.25</v>
      </c>
      <c r="BY39" s="11">
        <f t="shared" ca="1" si="44"/>
        <v>1275</v>
      </c>
      <c r="BZ39" s="11">
        <f t="shared" ca="1" si="44"/>
        <v>1293.75</v>
      </c>
      <c r="CA39" s="11">
        <f t="shared" ca="1" si="44"/>
        <v>1312.5</v>
      </c>
      <c r="CB39" s="11">
        <f t="shared" ca="1" si="44"/>
        <v>1331.25</v>
      </c>
      <c r="CC39" s="11">
        <f t="shared" ca="1" si="44"/>
        <v>1350</v>
      </c>
    </row>
    <row r="40" spans="1:81">
      <c r="C40" s="14"/>
      <c r="D40" s="14"/>
      <c r="E40" s="9" t="s">
        <v>177</v>
      </c>
      <c r="F40" s="11">
        <f>SUMPRODUCT($D$5:$D$37,F$5:F$37)*5</f>
        <v>22.5</v>
      </c>
      <c r="G40" s="11">
        <f ca="1">OFFSET(G40,0,-1,1,1)+SUMPRODUCT($D$5:$D$37,G$5:G$37)*5</f>
        <v>45</v>
      </c>
      <c r="H40" s="11">
        <f t="shared" ref="H40:BS40" ca="1" si="45">OFFSET(H40,0,-1,1,1)+SUMPRODUCT($D$5:$D$37,H$5:H$37)*5</f>
        <v>67.5</v>
      </c>
      <c r="I40" s="11">
        <f t="shared" ca="1" si="45"/>
        <v>90</v>
      </c>
      <c r="J40" s="11">
        <f t="shared" ca="1" si="45"/>
        <v>112.5</v>
      </c>
      <c r="K40" s="11">
        <f t="shared" ca="1" si="45"/>
        <v>135</v>
      </c>
      <c r="L40" s="11">
        <f t="shared" ca="1" si="45"/>
        <v>157.5</v>
      </c>
      <c r="M40" s="11">
        <f t="shared" ca="1" si="45"/>
        <v>180</v>
      </c>
      <c r="N40" s="11">
        <f t="shared" ca="1" si="45"/>
        <v>202.5</v>
      </c>
      <c r="O40" s="11">
        <f t="shared" ca="1" si="45"/>
        <v>225</v>
      </c>
      <c r="P40" s="11">
        <f t="shared" ca="1" si="45"/>
        <v>247.5</v>
      </c>
      <c r="Q40" s="11">
        <f t="shared" ca="1" si="45"/>
        <v>270</v>
      </c>
      <c r="R40" s="11">
        <f t="shared" ca="1" si="45"/>
        <v>270</v>
      </c>
      <c r="S40" s="11">
        <f t="shared" ca="1" si="45"/>
        <v>270</v>
      </c>
      <c r="T40" s="11">
        <f t="shared" ca="1" si="45"/>
        <v>292.5</v>
      </c>
      <c r="U40" s="11">
        <f t="shared" ca="1" si="45"/>
        <v>315</v>
      </c>
      <c r="V40" s="11">
        <f t="shared" ca="1" si="45"/>
        <v>337.5</v>
      </c>
      <c r="W40" s="11">
        <f t="shared" ca="1" si="45"/>
        <v>360</v>
      </c>
      <c r="X40" s="11">
        <f t="shared" ca="1" si="45"/>
        <v>382.5</v>
      </c>
      <c r="Y40" s="11">
        <f t="shared" ca="1" si="45"/>
        <v>405</v>
      </c>
      <c r="Z40" s="11">
        <f t="shared" ca="1" si="45"/>
        <v>427.5</v>
      </c>
      <c r="AA40" s="11">
        <f t="shared" ca="1" si="45"/>
        <v>450</v>
      </c>
      <c r="AB40" s="11">
        <f t="shared" ca="1" si="45"/>
        <v>472.5</v>
      </c>
      <c r="AC40" s="11">
        <f t="shared" ca="1" si="45"/>
        <v>495</v>
      </c>
      <c r="AD40" s="11">
        <f t="shared" ca="1" si="45"/>
        <v>517.5</v>
      </c>
      <c r="AE40" s="11">
        <f t="shared" ca="1" si="45"/>
        <v>540</v>
      </c>
      <c r="AF40" s="11">
        <f t="shared" ca="1" si="45"/>
        <v>562.5</v>
      </c>
      <c r="AG40" s="11">
        <f t="shared" ca="1" si="45"/>
        <v>585</v>
      </c>
      <c r="AH40" s="11">
        <f t="shared" ca="1" si="45"/>
        <v>607.5</v>
      </c>
      <c r="AI40" s="11">
        <f t="shared" ca="1" si="45"/>
        <v>630</v>
      </c>
      <c r="AJ40" s="11">
        <f t="shared" ca="1" si="45"/>
        <v>652.5</v>
      </c>
      <c r="AK40" s="11">
        <f t="shared" ca="1" si="45"/>
        <v>675</v>
      </c>
      <c r="AL40" s="11">
        <f t="shared" ca="1" si="45"/>
        <v>697.5</v>
      </c>
      <c r="AM40" s="11">
        <f t="shared" ca="1" si="45"/>
        <v>720</v>
      </c>
      <c r="AN40" s="11">
        <f t="shared" ca="1" si="45"/>
        <v>742.5</v>
      </c>
      <c r="AO40" s="11">
        <f t="shared" ca="1" si="45"/>
        <v>765</v>
      </c>
      <c r="AP40" s="11">
        <f t="shared" ca="1" si="45"/>
        <v>787.5</v>
      </c>
      <c r="AQ40" s="11">
        <f t="shared" ca="1" si="45"/>
        <v>810</v>
      </c>
      <c r="AR40" s="11">
        <f t="shared" ca="1" si="45"/>
        <v>832.5</v>
      </c>
      <c r="AS40" s="11">
        <f t="shared" ca="1" si="45"/>
        <v>855</v>
      </c>
      <c r="AT40" s="11">
        <f t="shared" ca="1" si="45"/>
        <v>855</v>
      </c>
      <c r="AU40" s="11">
        <f t="shared" ca="1" si="45"/>
        <v>855</v>
      </c>
      <c r="AV40" s="11">
        <f t="shared" ca="1" si="45"/>
        <v>877.5</v>
      </c>
      <c r="AW40" s="11">
        <f t="shared" ca="1" si="45"/>
        <v>900</v>
      </c>
      <c r="AX40" s="11">
        <f t="shared" ca="1" si="45"/>
        <v>922.5</v>
      </c>
      <c r="AY40" s="11">
        <f t="shared" ca="1" si="45"/>
        <v>945</v>
      </c>
      <c r="AZ40" s="11">
        <f t="shared" ca="1" si="45"/>
        <v>967.5</v>
      </c>
      <c r="BA40" s="11">
        <f t="shared" ca="1" si="45"/>
        <v>990</v>
      </c>
      <c r="BB40" s="11">
        <f t="shared" ca="1" si="45"/>
        <v>1012.5</v>
      </c>
      <c r="BC40" s="11">
        <f t="shared" ca="1" si="45"/>
        <v>1035</v>
      </c>
      <c r="BD40" s="11">
        <f t="shared" ca="1" si="45"/>
        <v>1057.5</v>
      </c>
      <c r="BE40" s="11">
        <f t="shared" ca="1" si="45"/>
        <v>1080</v>
      </c>
      <c r="BF40" s="11">
        <f t="shared" ca="1" si="45"/>
        <v>1102.5</v>
      </c>
      <c r="BG40" s="11">
        <f t="shared" ca="1" si="45"/>
        <v>1125</v>
      </c>
      <c r="BH40" s="11">
        <f t="shared" ca="1" si="45"/>
        <v>1147.5</v>
      </c>
      <c r="BI40" s="11">
        <f t="shared" ca="1" si="45"/>
        <v>1170</v>
      </c>
      <c r="BJ40" s="11">
        <f t="shared" ca="1" si="45"/>
        <v>1192.5</v>
      </c>
      <c r="BK40" s="11">
        <f t="shared" ca="1" si="45"/>
        <v>1215</v>
      </c>
      <c r="BL40" s="11">
        <f t="shared" ca="1" si="45"/>
        <v>1237.5</v>
      </c>
      <c r="BM40" s="11">
        <f t="shared" ca="1" si="45"/>
        <v>1260</v>
      </c>
      <c r="BN40" s="11">
        <f t="shared" ca="1" si="45"/>
        <v>1282.5</v>
      </c>
      <c r="BO40" s="11">
        <f t="shared" ca="1" si="45"/>
        <v>1305</v>
      </c>
      <c r="BP40" s="11">
        <f t="shared" ca="1" si="45"/>
        <v>1327.5</v>
      </c>
      <c r="BQ40" s="11">
        <f t="shared" ca="1" si="45"/>
        <v>1350</v>
      </c>
      <c r="BR40" s="11">
        <f t="shared" ca="1" si="45"/>
        <v>1372.5</v>
      </c>
      <c r="BS40" s="11">
        <f t="shared" ca="1" si="45"/>
        <v>1395</v>
      </c>
      <c r="BT40" s="11">
        <f t="shared" ref="BT40:CC40" ca="1" si="46">OFFSET(BT40,0,-1,1,1)+SUMPRODUCT($D$5:$D$37,BT$5:BT$37)*5</f>
        <v>1417.5</v>
      </c>
      <c r="BU40" s="11">
        <f t="shared" ca="1" si="46"/>
        <v>1440</v>
      </c>
      <c r="BV40" s="11">
        <f t="shared" ca="1" si="46"/>
        <v>1462.5</v>
      </c>
      <c r="BW40" s="11">
        <f t="shared" ca="1" si="46"/>
        <v>1485</v>
      </c>
      <c r="BX40" s="11">
        <f t="shared" ca="1" si="46"/>
        <v>1507.5</v>
      </c>
      <c r="BY40" s="11">
        <f t="shared" ca="1" si="46"/>
        <v>1530</v>
      </c>
      <c r="BZ40" s="11">
        <f t="shared" ca="1" si="46"/>
        <v>1552.5</v>
      </c>
      <c r="CA40" s="11">
        <f t="shared" ca="1" si="46"/>
        <v>1575</v>
      </c>
      <c r="CB40" s="11">
        <f t="shared" ca="1" si="46"/>
        <v>1597.5</v>
      </c>
      <c r="CC40" s="11">
        <f t="shared" ca="1" si="46"/>
        <v>1620</v>
      </c>
    </row>
    <row r="41" spans="1:81">
      <c r="C41" s="14"/>
      <c r="D41" s="14"/>
      <c r="E41" s="9" t="s">
        <v>178</v>
      </c>
      <c r="F41" s="11">
        <f>SUMPRODUCT($E$5:$E$37,F$5:F$37)*5</f>
        <v>26.25</v>
      </c>
      <c r="G41" s="11">
        <f ca="1">OFFSET(G41,0,-1,1,1)+SUMPRODUCT($E$5:$E$37,G$5:G$37)*5</f>
        <v>52.5</v>
      </c>
      <c r="H41" s="11">
        <f t="shared" ref="H41:BS41" ca="1" si="47">OFFSET(H41,0,-1,1,1)+SUMPRODUCT($E$5:$E$37,H$5:H$37)*5</f>
        <v>78.75</v>
      </c>
      <c r="I41" s="11">
        <f t="shared" ca="1" si="47"/>
        <v>105</v>
      </c>
      <c r="J41" s="11">
        <f t="shared" ca="1" si="47"/>
        <v>131.25</v>
      </c>
      <c r="K41" s="11">
        <f t="shared" ca="1" si="47"/>
        <v>157.5</v>
      </c>
      <c r="L41" s="11">
        <f t="shared" ca="1" si="47"/>
        <v>183.75</v>
      </c>
      <c r="M41" s="11">
        <f t="shared" ca="1" si="47"/>
        <v>210</v>
      </c>
      <c r="N41" s="11">
        <f t="shared" ca="1" si="47"/>
        <v>236.25</v>
      </c>
      <c r="O41" s="11">
        <f t="shared" ca="1" si="47"/>
        <v>262.5</v>
      </c>
      <c r="P41" s="11">
        <f t="shared" ca="1" si="47"/>
        <v>288.75</v>
      </c>
      <c r="Q41" s="11">
        <f t="shared" ca="1" si="47"/>
        <v>315</v>
      </c>
      <c r="R41" s="11">
        <f t="shared" ca="1" si="47"/>
        <v>315</v>
      </c>
      <c r="S41" s="11">
        <f t="shared" ca="1" si="47"/>
        <v>315</v>
      </c>
      <c r="T41" s="11">
        <f t="shared" ca="1" si="47"/>
        <v>341.25</v>
      </c>
      <c r="U41" s="11">
        <f t="shared" ca="1" si="47"/>
        <v>367.5</v>
      </c>
      <c r="V41" s="11">
        <f t="shared" ca="1" si="47"/>
        <v>393.75</v>
      </c>
      <c r="W41" s="11">
        <f t="shared" ca="1" si="47"/>
        <v>420</v>
      </c>
      <c r="X41" s="11">
        <f t="shared" ca="1" si="47"/>
        <v>446.25</v>
      </c>
      <c r="Y41" s="11">
        <f t="shared" ca="1" si="47"/>
        <v>472.5</v>
      </c>
      <c r="Z41" s="11">
        <f t="shared" ca="1" si="47"/>
        <v>498.75</v>
      </c>
      <c r="AA41" s="11">
        <f t="shared" ca="1" si="47"/>
        <v>525</v>
      </c>
      <c r="AB41" s="11">
        <f t="shared" ca="1" si="47"/>
        <v>551.25</v>
      </c>
      <c r="AC41" s="11">
        <f t="shared" ca="1" si="47"/>
        <v>577.5</v>
      </c>
      <c r="AD41" s="11">
        <f t="shared" ca="1" si="47"/>
        <v>603.75</v>
      </c>
      <c r="AE41" s="11">
        <f t="shared" ca="1" si="47"/>
        <v>630</v>
      </c>
      <c r="AF41" s="11">
        <f t="shared" ca="1" si="47"/>
        <v>656.25</v>
      </c>
      <c r="AG41" s="11">
        <f t="shared" ca="1" si="47"/>
        <v>682.5</v>
      </c>
      <c r="AH41" s="11">
        <f t="shared" ca="1" si="47"/>
        <v>708.75</v>
      </c>
      <c r="AI41" s="11">
        <f t="shared" ca="1" si="47"/>
        <v>735</v>
      </c>
      <c r="AJ41" s="11">
        <f t="shared" ca="1" si="47"/>
        <v>761.25</v>
      </c>
      <c r="AK41" s="11">
        <f t="shared" ca="1" si="47"/>
        <v>787.5</v>
      </c>
      <c r="AL41" s="11">
        <f t="shared" ca="1" si="47"/>
        <v>813.75</v>
      </c>
      <c r="AM41" s="11">
        <f t="shared" ca="1" si="47"/>
        <v>840</v>
      </c>
      <c r="AN41" s="11">
        <f t="shared" ca="1" si="47"/>
        <v>866.25</v>
      </c>
      <c r="AO41" s="11">
        <f t="shared" ca="1" si="47"/>
        <v>892.5</v>
      </c>
      <c r="AP41" s="11">
        <f t="shared" ca="1" si="47"/>
        <v>918.75</v>
      </c>
      <c r="AQ41" s="11">
        <f t="shared" ca="1" si="47"/>
        <v>945</v>
      </c>
      <c r="AR41" s="11">
        <f t="shared" ca="1" si="47"/>
        <v>971.25</v>
      </c>
      <c r="AS41" s="11">
        <f t="shared" ca="1" si="47"/>
        <v>997.5</v>
      </c>
      <c r="AT41" s="11">
        <f t="shared" ca="1" si="47"/>
        <v>997.5</v>
      </c>
      <c r="AU41" s="11">
        <f t="shared" ca="1" si="47"/>
        <v>997.5</v>
      </c>
      <c r="AV41" s="11">
        <f t="shared" ca="1" si="47"/>
        <v>1023.75</v>
      </c>
      <c r="AW41" s="11">
        <f t="shared" ca="1" si="47"/>
        <v>1050</v>
      </c>
      <c r="AX41" s="11">
        <f t="shared" ca="1" si="47"/>
        <v>1076.25</v>
      </c>
      <c r="AY41" s="11">
        <f t="shared" ca="1" si="47"/>
        <v>1102.5</v>
      </c>
      <c r="AZ41" s="11">
        <f t="shared" ca="1" si="47"/>
        <v>1128.75</v>
      </c>
      <c r="BA41" s="11">
        <f t="shared" ca="1" si="47"/>
        <v>1155</v>
      </c>
      <c r="BB41" s="11">
        <f t="shared" ca="1" si="47"/>
        <v>1181.25</v>
      </c>
      <c r="BC41" s="11">
        <f t="shared" ca="1" si="47"/>
        <v>1207.5</v>
      </c>
      <c r="BD41" s="11">
        <f t="shared" ca="1" si="47"/>
        <v>1233.75</v>
      </c>
      <c r="BE41" s="11">
        <f t="shared" ca="1" si="47"/>
        <v>1260</v>
      </c>
      <c r="BF41" s="11">
        <f t="shared" ca="1" si="47"/>
        <v>1286.25</v>
      </c>
      <c r="BG41" s="11">
        <f t="shared" ca="1" si="47"/>
        <v>1312.5</v>
      </c>
      <c r="BH41" s="11">
        <f t="shared" ca="1" si="47"/>
        <v>1338.75</v>
      </c>
      <c r="BI41" s="11">
        <f t="shared" ca="1" si="47"/>
        <v>1365</v>
      </c>
      <c r="BJ41" s="11">
        <f t="shared" ca="1" si="47"/>
        <v>1391.25</v>
      </c>
      <c r="BK41" s="11">
        <f t="shared" ca="1" si="47"/>
        <v>1417.5</v>
      </c>
      <c r="BL41" s="11">
        <f t="shared" ca="1" si="47"/>
        <v>1443.75</v>
      </c>
      <c r="BM41" s="11">
        <f t="shared" ca="1" si="47"/>
        <v>1470</v>
      </c>
      <c r="BN41" s="11">
        <f t="shared" ca="1" si="47"/>
        <v>1496.25</v>
      </c>
      <c r="BO41" s="11">
        <f t="shared" ca="1" si="47"/>
        <v>1522.5</v>
      </c>
      <c r="BP41" s="11">
        <f t="shared" ca="1" si="47"/>
        <v>1548.75</v>
      </c>
      <c r="BQ41" s="11">
        <f t="shared" ca="1" si="47"/>
        <v>1575</v>
      </c>
      <c r="BR41" s="11">
        <f t="shared" ca="1" si="47"/>
        <v>1601.25</v>
      </c>
      <c r="BS41" s="11">
        <f t="shared" ca="1" si="47"/>
        <v>1627.5</v>
      </c>
      <c r="BT41" s="11">
        <f t="shared" ref="BT41:CC41" ca="1" si="48">OFFSET(BT41,0,-1,1,1)+SUMPRODUCT($E$5:$E$37,BT$5:BT$37)*5</f>
        <v>1653.75</v>
      </c>
      <c r="BU41" s="11">
        <f t="shared" ca="1" si="48"/>
        <v>1680</v>
      </c>
      <c r="BV41" s="11">
        <f t="shared" ca="1" si="48"/>
        <v>1706.25</v>
      </c>
      <c r="BW41" s="11">
        <f t="shared" ca="1" si="48"/>
        <v>1732.5</v>
      </c>
      <c r="BX41" s="11">
        <f t="shared" ca="1" si="48"/>
        <v>1758.75</v>
      </c>
      <c r="BY41" s="11">
        <f t="shared" ca="1" si="48"/>
        <v>1785</v>
      </c>
      <c r="BZ41" s="11">
        <f t="shared" ca="1" si="48"/>
        <v>1811.25</v>
      </c>
      <c r="CA41" s="11">
        <f t="shared" ca="1" si="48"/>
        <v>1837.5</v>
      </c>
      <c r="CB41" s="11">
        <f t="shared" ca="1" si="48"/>
        <v>1863.75</v>
      </c>
      <c r="CC41" s="11">
        <f t="shared" ca="1" si="48"/>
        <v>1890</v>
      </c>
    </row>
    <row r="42" spans="1:81">
      <c r="C42" s="9"/>
      <c r="D42" s="9"/>
      <c r="E42" s="55" t="str">
        <f>'Release Scoping'!$E$9</f>
        <v>Option A</v>
      </c>
      <c r="F42" s="11">
        <f>'Release Scoping'!$E113</f>
        <v>651</v>
      </c>
      <c r="G42" s="11">
        <f>$F42</f>
        <v>651</v>
      </c>
      <c r="H42" s="11">
        <f t="shared" ref="H42:BJ44" si="49">$F42</f>
        <v>651</v>
      </c>
      <c r="I42" s="11">
        <f t="shared" si="49"/>
        <v>651</v>
      </c>
      <c r="J42" s="11">
        <f t="shared" si="49"/>
        <v>651</v>
      </c>
      <c r="K42" s="11">
        <f t="shared" si="49"/>
        <v>651</v>
      </c>
      <c r="L42" s="11">
        <f t="shared" si="49"/>
        <v>651</v>
      </c>
      <c r="M42" s="11">
        <f t="shared" si="49"/>
        <v>651</v>
      </c>
      <c r="N42" s="11">
        <f t="shared" si="49"/>
        <v>651</v>
      </c>
      <c r="O42" s="11">
        <f t="shared" si="49"/>
        <v>651</v>
      </c>
      <c r="P42" s="11">
        <f t="shared" si="49"/>
        <v>651</v>
      </c>
      <c r="Q42" s="11">
        <f t="shared" si="49"/>
        <v>651</v>
      </c>
      <c r="R42" s="11">
        <f t="shared" si="49"/>
        <v>651</v>
      </c>
      <c r="S42" s="11">
        <f t="shared" si="49"/>
        <v>651</v>
      </c>
      <c r="T42" s="11">
        <f t="shared" si="49"/>
        <v>651</v>
      </c>
      <c r="U42" s="11">
        <f t="shared" si="49"/>
        <v>651</v>
      </c>
      <c r="V42" s="11">
        <f t="shared" si="49"/>
        <v>651</v>
      </c>
      <c r="W42" s="11">
        <f t="shared" si="49"/>
        <v>651</v>
      </c>
      <c r="X42" s="11">
        <f t="shared" si="49"/>
        <v>651</v>
      </c>
      <c r="Y42" s="11">
        <f t="shared" si="49"/>
        <v>651</v>
      </c>
      <c r="Z42" s="11">
        <f t="shared" si="49"/>
        <v>651</v>
      </c>
      <c r="AA42" s="11">
        <f t="shared" si="49"/>
        <v>651</v>
      </c>
      <c r="AB42" s="11">
        <f t="shared" si="49"/>
        <v>651</v>
      </c>
      <c r="AC42" s="11">
        <f t="shared" si="49"/>
        <v>651</v>
      </c>
      <c r="AD42" s="11">
        <f t="shared" si="49"/>
        <v>651</v>
      </c>
      <c r="AE42" s="11">
        <f t="shared" si="49"/>
        <v>651</v>
      </c>
      <c r="AF42" s="11">
        <f t="shared" si="49"/>
        <v>651</v>
      </c>
      <c r="AG42" s="11">
        <f t="shared" si="49"/>
        <v>651</v>
      </c>
      <c r="AH42" s="11">
        <f t="shared" si="49"/>
        <v>651</v>
      </c>
      <c r="AI42" s="11">
        <f t="shared" si="49"/>
        <v>651</v>
      </c>
      <c r="AJ42" s="11">
        <f t="shared" si="49"/>
        <v>651</v>
      </c>
      <c r="AK42" s="11">
        <f t="shared" si="49"/>
        <v>651</v>
      </c>
      <c r="AL42" s="11">
        <f t="shared" si="49"/>
        <v>651</v>
      </c>
      <c r="AM42" s="11">
        <f t="shared" si="49"/>
        <v>651</v>
      </c>
      <c r="AN42" s="11">
        <f t="shared" si="49"/>
        <v>651</v>
      </c>
      <c r="AO42" s="11">
        <f t="shared" si="49"/>
        <v>651</v>
      </c>
      <c r="AP42" s="11">
        <f t="shared" si="49"/>
        <v>651</v>
      </c>
      <c r="AQ42" s="11">
        <f t="shared" si="49"/>
        <v>651</v>
      </c>
      <c r="AR42" s="11">
        <f t="shared" si="49"/>
        <v>651</v>
      </c>
      <c r="AS42" s="11">
        <f t="shared" si="49"/>
        <v>651</v>
      </c>
      <c r="AT42" s="11">
        <f t="shared" si="49"/>
        <v>651</v>
      </c>
      <c r="AU42" s="11">
        <f t="shared" si="49"/>
        <v>651</v>
      </c>
      <c r="AV42" s="11">
        <f t="shared" si="49"/>
        <v>651</v>
      </c>
      <c r="AW42" s="11">
        <f t="shared" si="49"/>
        <v>651</v>
      </c>
      <c r="AX42" s="11">
        <f t="shared" si="49"/>
        <v>651</v>
      </c>
      <c r="AY42" s="11">
        <f t="shared" si="49"/>
        <v>651</v>
      </c>
      <c r="AZ42" s="11">
        <f t="shared" si="49"/>
        <v>651</v>
      </c>
      <c r="BA42" s="11">
        <f t="shared" si="49"/>
        <v>651</v>
      </c>
      <c r="BB42" s="11">
        <f t="shared" si="49"/>
        <v>651</v>
      </c>
      <c r="BC42" s="11">
        <f t="shared" si="49"/>
        <v>651</v>
      </c>
      <c r="BD42" s="11">
        <f t="shared" si="49"/>
        <v>651</v>
      </c>
      <c r="BE42" s="11">
        <f t="shared" si="49"/>
        <v>651</v>
      </c>
      <c r="BF42" s="11">
        <f t="shared" si="49"/>
        <v>651</v>
      </c>
      <c r="BG42" s="11">
        <f t="shared" si="49"/>
        <v>651</v>
      </c>
      <c r="BH42" s="11">
        <f t="shared" si="49"/>
        <v>651</v>
      </c>
      <c r="BI42" s="11">
        <f t="shared" si="49"/>
        <v>651</v>
      </c>
      <c r="BJ42" s="11">
        <f t="shared" si="49"/>
        <v>651</v>
      </c>
      <c r="BK42" s="11">
        <f t="shared" ref="BJ42:CC44" si="50">$F42</f>
        <v>651</v>
      </c>
      <c r="BL42" s="11">
        <f t="shared" si="50"/>
        <v>651</v>
      </c>
      <c r="BM42" s="11">
        <f t="shared" si="50"/>
        <v>651</v>
      </c>
      <c r="BN42" s="11">
        <f t="shared" si="50"/>
        <v>651</v>
      </c>
      <c r="BO42" s="11">
        <f t="shared" si="50"/>
        <v>651</v>
      </c>
      <c r="BP42" s="11">
        <f t="shared" si="50"/>
        <v>651</v>
      </c>
      <c r="BQ42" s="11">
        <f t="shared" si="50"/>
        <v>651</v>
      </c>
      <c r="BR42" s="11">
        <f t="shared" si="50"/>
        <v>651</v>
      </c>
      <c r="BS42" s="11">
        <f t="shared" si="50"/>
        <v>651</v>
      </c>
      <c r="BT42" s="11">
        <f t="shared" si="50"/>
        <v>651</v>
      </c>
      <c r="BU42" s="11">
        <f t="shared" si="50"/>
        <v>651</v>
      </c>
      <c r="BV42" s="11">
        <f t="shared" si="50"/>
        <v>651</v>
      </c>
      <c r="BW42" s="11">
        <f t="shared" si="50"/>
        <v>651</v>
      </c>
      <c r="BX42" s="11">
        <f t="shared" si="50"/>
        <v>651</v>
      </c>
      <c r="BY42" s="11">
        <f t="shared" si="50"/>
        <v>651</v>
      </c>
      <c r="BZ42" s="11">
        <f t="shared" si="50"/>
        <v>651</v>
      </c>
      <c r="CA42" s="11">
        <f t="shared" si="50"/>
        <v>651</v>
      </c>
      <c r="CB42" s="11">
        <f t="shared" si="50"/>
        <v>651</v>
      </c>
      <c r="CC42" s="11">
        <f t="shared" si="50"/>
        <v>651</v>
      </c>
    </row>
    <row r="43" spans="1:81">
      <c r="C43" s="9"/>
      <c r="D43" s="9"/>
      <c r="E43" s="55" t="str">
        <f>'Release Scoping'!$F$9</f>
        <v>Option B</v>
      </c>
      <c r="F43" s="11">
        <f>'Release Scoping'!$F113</f>
        <v>386</v>
      </c>
      <c r="G43" s="11">
        <f>$F43</f>
        <v>386</v>
      </c>
      <c r="H43" s="11">
        <f t="shared" si="49"/>
        <v>386</v>
      </c>
      <c r="I43" s="11">
        <f t="shared" si="49"/>
        <v>386</v>
      </c>
      <c r="J43" s="11">
        <f t="shared" si="49"/>
        <v>386</v>
      </c>
      <c r="K43" s="11">
        <f t="shared" si="49"/>
        <v>386</v>
      </c>
      <c r="L43" s="11">
        <f t="shared" si="49"/>
        <v>386</v>
      </c>
      <c r="M43" s="11">
        <f t="shared" si="49"/>
        <v>386</v>
      </c>
      <c r="N43" s="11">
        <f t="shared" si="49"/>
        <v>386</v>
      </c>
      <c r="O43" s="11">
        <f t="shared" si="49"/>
        <v>386</v>
      </c>
      <c r="P43" s="11">
        <f t="shared" si="49"/>
        <v>386</v>
      </c>
      <c r="Q43" s="11">
        <f t="shared" si="49"/>
        <v>386</v>
      </c>
      <c r="R43" s="11">
        <f t="shared" si="49"/>
        <v>386</v>
      </c>
      <c r="S43" s="11">
        <f t="shared" si="49"/>
        <v>386</v>
      </c>
      <c r="T43" s="11">
        <f t="shared" si="49"/>
        <v>386</v>
      </c>
      <c r="U43" s="11">
        <f t="shared" si="49"/>
        <v>386</v>
      </c>
      <c r="V43" s="11">
        <f t="shared" si="49"/>
        <v>386</v>
      </c>
      <c r="W43" s="11">
        <f t="shared" si="49"/>
        <v>386</v>
      </c>
      <c r="X43" s="11">
        <f t="shared" si="49"/>
        <v>386</v>
      </c>
      <c r="Y43" s="11">
        <f t="shared" si="49"/>
        <v>386</v>
      </c>
      <c r="Z43" s="11">
        <f t="shared" si="49"/>
        <v>386</v>
      </c>
      <c r="AA43" s="11">
        <f t="shared" si="49"/>
        <v>386</v>
      </c>
      <c r="AB43" s="11">
        <f t="shared" si="49"/>
        <v>386</v>
      </c>
      <c r="AC43" s="11">
        <f t="shared" si="49"/>
        <v>386</v>
      </c>
      <c r="AD43" s="11">
        <f t="shared" si="49"/>
        <v>386</v>
      </c>
      <c r="AE43" s="11">
        <f t="shared" si="49"/>
        <v>386</v>
      </c>
      <c r="AF43" s="11">
        <f t="shared" si="49"/>
        <v>386</v>
      </c>
      <c r="AG43" s="11">
        <f t="shared" si="49"/>
        <v>386</v>
      </c>
      <c r="AH43" s="11">
        <f t="shared" si="49"/>
        <v>386</v>
      </c>
      <c r="AI43" s="11">
        <f t="shared" si="49"/>
        <v>386</v>
      </c>
      <c r="AJ43" s="11">
        <f t="shared" si="49"/>
        <v>386</v>
      </c>
      <c r="AK43" s="11">
        <f t="shared" si="49"/>
        <v>386</v>
      </c>
      <c r="AL43" s="11">
        <f t="shared" si="49"/>
        <v>386</v>
      </c>
      <c r="AM43" s="11">
        <f t="shared" si="49"/>
        <v>386</v>
      </c>
      <c r="AN43" s="11">
        <f t="shared" si="49"/>
        <v>386</v>
      </c>
      <c r="AO43" s="11">
        <f t="shared" si="49"/>
        <v>386</v>
      </c>
      <c r="AP43" s="11">
        <f t="shared" si="49"/>
        <v>386</v>
      </c>
      <c r="AQ43" s="11">
        <f t="shared" si="49"/>
        <v>386</v>
      </c>
      <c r="AR43" s="11">
        <f t="shared" si="49"/>
        <v>386</v>
      </c>
      <c r="AS43" s="11">
        <f t="shared" si="49"/>
        <v>386</v>
      </c>
      <c r="AT43" s="11">
        <f t="shared" si="49"/>
        <v>386</v>
      </c>
      <c r="AU43" s="11">
        <f t="shared" si="49"/>
        <v>386</v>
      </c>
      <c r="AV43" s="11">
        <f t="shared" si="49"/>
        <v>386</v>
      </c>
      <c r="AW43" s="11">
        <f t="shared" si="49"/>
        <v>386</v>
      </c>
      <c r="AX43" s="11">
        <f t="shared" si="49"/>
        <v>386</v>
      </c>
      <c r="AY43" s="11">
        <f t="shared" si="49"/>
        <v>386</v>
      </c>
      <c r="AZ43" s="11">
        <f t="shared" si="49"/>
        <v>386</v>
      </c>
      <c r="BA43" s="11">
        <f t="shared" si="49"/>
        <v>386</v>
      </c>
      <c r="BB43" s="11">
        <f t="shared" si="49"/>
        <v>386</v>
      </c>
      <c r="BC43" s="11">
        <f t="shared" si="49"/>
        <v>386</v>
      </c>
      <c r="BD43" s="11">
        <f t="shared" si="49"/>
        <v>386</v>
      </c>
      <c r="BE43" s="11">
        <f t="shared" si="49"/>
        <v>386</v>
      </c>
      <c r="BF43" s="11">
        <f t="shared" si="49"/>
        <v>386</v>
      </c>
      <c r="BG43" s="11">
        <f t="shared" si="49"/>
        <v>386</v>
      </c>
      <c r="BH43" s="11">
        <f t="shared" si="49"/>
        <v>386</v>
      </c>
      <c r="BI43" s="11">
        <f t="shared" si="49"/>
        <v>386</v>
      </c>
      <c r="BJ43" s="11">
        <f t="shared" si="50"/>
        <v>386</v>
      </c>
      <c r="BK43" s="11">
        <f t="shared" si="50"/>
        <v>386</v>
      </c>
      <c r="BL43" s="11">
        <f t="shared" si="50"/>
        <v>386</v>
      </c>
      <c r="BM43" s="11">
        <f t="shared" si="50"/>
        <v>386</v>
      </c>
      <c r="BN43" s="11">
        <f t="shared" si="50"/>
        <v>386</v>
      </c>
      <c r="BO43" s="11">
        <f t="shared" si="50"/>
        <v>386</v>
      </c>
      <c r="BP43" s="11">
        <f t="shared" si="50"/>
        <v>386</v>
      </c>
      <c r="BQ43" s="11">
        <f t="shared" si="50"/>
        <v>386</v>
      </c>
      <c r="BR43" s="11">
        <f t="shared" si="50"/>
        <v>386</v>
      </c>
      <c r="BS43" s="11">
        <f t="shared" si="50"/>
        <v>386</v>
      </c>
      <c r="BT43" s="11">
        <f t="shared" si="50"/>
        <v>386</v>
      </c>
      <c r="BU43" s="11">
        <f t="shared" si="50"/>
        <v>386</v>
      </c>
      <c r="BV43" s="11">
        <f t="shared" si="50"/>
        <v>386</v>
      </c>
      <c r="BW43" s="11">
        <f t="shared" si="50"/>
        <v>386</v>
      </c>
      <c r="BX43" s="11">
        <f t="shared" si="50"/>
        <v>386</v>
      </c>
      <c r="BY43" s="11">
        <f t="shared" si="50"/>
        <v>386</v>
      </c>
      <c r="BZ43" s="11">
        <f t="shared" si="50"/>
        <v>386</v>
      </c>
      <c r="CA43" s="11">
        <f t="shared" si="50"/>
        <v>386</v>
      </c>
      <c r="CB43" s="11">
        <f t="shared" si="50"/>
        <v>386</v>
      </c>
      <c r="CC43" s="11">
        <f t="shared" si="50"/>
        <v>386</v>
      </c>
    </row>
    <row r="44" spans="1:81">
      <c r="C44" s="9"/>
      <c r="D44" s="9"/>
      <c r="E44" s="55" t="str">
        <f>'Release Scoping'!$G$9</f>
        <v>Option C</v>
      </c>
      <c r="F44" s="11">
        <f>'Release Scoping'!$G113</f>
        <v>511</v>
      </c>
      <c r="G44" s="11">
        <f>$F44</f>
        <v>511</v>
      </c>
      <c r="H44" s="11">
        <f t="shared" si="49"/>
        <v>511</v>
      </c>
      <c r="I44" s="11">
        <f t="shared" si="49"/>
        <v>511</v>
      </c>
      <c r="J44" s="11">
        <f t="shared" si="49"/>
        <v>511</v>
      </c>
      <c r="K44" s="11">
        <f t="shared" si="49"/>
        <v>511</v>
      </c>
      <c r="L44" s="11">
        <f t="shared" si="49"/>
        <v>511</v>
      </c>
      <c r="M44" s="11">
        <f t="shared" si="49"/>
        <v>511</v>
      </c>
      <c r="N44" s="11">
        <f t="shared" si="49"/>
        <v>511</v>
      </c>
      <c r="O44" s="11">
        <f t="shared" si="49"/>
        <v>511</v>
      </c>
      <c r="P44" s="11">
        <f t="shared" si="49"/>
        <v>511</v>
      </c>
      <c r="Q44" s="11">
        <f t="shared" si="49"/>
        <v>511</v>
      </c>
      <c r="R44" s="11">
        <f t="shared" si="49"/>
        <v>511</v>
      </c>
      <c r="S44" s="11">
        <f t="shared" si="49"/>
        <v>511</v>
      </c>
      <c r="T44" s="11">
        <f t="shared" si="49"/>
        <v>511</v>
      </c>
      <c r="U44" s="11">
        <f t="shared" si="49"/>
        <v>511</v>
      </c>
      <c r="V44" s="11">
        <f t="shared" si="49"/>
        <v>511</v>
      </c>
      <c r="W44" s="11">
        <f t="shared" si="49"/>
        <v>511</v>
      </c>
      <c r="X44" s="11">
        <f t="shared" si="49"/>
        <v>511</v>
      </c>
      <c r="Y44" s="11">
        <f t="shared" si="49"/>
        <v>511</v>
      </c>
      <c r="Z44" s="11">
        <f t="shared" si="49"/>
        <v>511</v>
      </c>
      <c r="AA44" s="11">
        <f t="shared" si="49"/>
        <v>511</v>
      </c>
      <c r="AB44" s="11">
        <f t="shared" si="49"/>
        <v>511</v>
      </c>
      <c r="AC44" s="11">
        <f t="shared" si="49"/>
        <v>511</v>
      </c>
      <c r="AD44" s="11">
        <f t="shared" si="49"/>
        <v>511</v>
      </c>
      <c r="AE44" s="11">
        <f t="shared" si="49"/>
        <v>511</v>
      </c>
      <c r="AF44" s="11">
        <f t="shared" si="49"/>
        <v>511</v>
      </c>
      <c r="AG44" s="11">
        <f t="shared" si="49"/>
        <v>511</v>
      </c>
      <c r="AH44" s="11">
        <f t="shared" si="49"/>
        <v>511</v>
      </c>
      <c r="AI44" s="11">
        <f t="shared" si="49"/>
        <v>511</v>
      </c>
      <c r="AJ44" s="11">
        <f t="shared" si="49"/>
        <v>511</v>
      </c>
      <c r="AK44" s="11">
        <f t="shared" si="49"/>
        <v>511</v>
      </c>
      <c r="AL44" s="11">
        <f t="shared" si="49"/>
        <v>511</v>
      </c>
      <c r="AM44" s="11">
        <f t="shared" si="49"/>
        <v>511</v>
      </c>
      <c r="AN44" s="11">
        <f t="shared" si="49"/>
        <v>511</v>
      </c>
      <c r="AO44" s="11">
        <f t="shared" si="49"/>
        <v>511</v>
      </c>
      <c r="AP44" s="11">
        <f t="shared" si="49"/>
        <v>511</v>
      </c>
      <c r="AQ44" s="11">
        <f t="shared" si="49"/>
        <v>511</v>
      </c>
      <c r="AR44" s="11">
        <f t="shared" si="49"/>
        <v>511</v>
      </c>
      <c r="AS44" s="11">
        <f t="shared" si="49"/>
        <v>511</v>
      </c>
      <c r="AT44" s="11">
        <f t="shared" si="49"/>
        <v>511</v>
      </c>
      <c r="AU44" s="11">
        <f t="shared" si="49"/>
        <v>511</v>
      </c>
      <c r="AV44" s="11">
        <f t="shared" si="49"/>
        <v>511</v>
      </c>
      <c r="AW44" s="11">
        <f t="shared" si="49"/>
        <v>511</v>
      </c>
      <c r="AX44" s="11">
        <f t="shared" si="49"/>
        <v>511</v>
      </c>
      <c r="AY44" s="11">
        <f t="shared" si="49"/>
        <v>511</v>
      </c>
      <c r="AZ44" s="11">
        <f t="shared" si="49"/>
        <v>511</v>
      </c>
      <c r="BA44" s="11">
        <f t="shared" si="49"/>
        <v>511</v>
      </c>
      <c r="BB44" s="11">
        <f t="shared" si="49"/>
        <v>511</v>
      </c>
      <c r="BC44" s="11">
        <f t="shared" si="49"/>
        <v>511</v>
      </c>
      <c r="BD44" s="11">
        <f t="shared" si="49"/>
        <v>511</v>
      </c>
      <c r="BE44" s="11">
        <f t="shared" si="49"/>
        <v>511</v>
      </c>
      <c r="BF44" s="11">
        <f t="shared" si="49"/>
        <v>511</v>
      </c>
      <c r="BG44" s="11">
        <f t="shared" si="49"/>
        <v>511</v>
      </c>
      <c r="BH44" s="11">
        <f t="shared" si="49"/>
        <v>511</v>
      </c>
      <c r="BI44" s="11">
        <f t="shared" si="49"/>
        <v>511</v>
      </c>
      <c r="BJ44" s="11">
        <f t="shared" si="50"/>
        <v>511</v>
      </c>
      <c r="BK44" s="11">
        <f t="shared" si="50"/>
        <v>511</v>
      </c>
      <c r="BL44" s="11">
        <f t="shared" si="50"/>
        <v>511</v>
      </c>
      <c r="BM44" s="11">
        <f t="shared" si="50"/>
        <v>511</v>
      </c>
      <c r="BN44" s="11">
        <f t="shared" si="50"/>
        <v>511</v>
      </c>
      <c r="BO44" s="11">
        <f t="shared" si="50"/>
        <v>511</v>
      </c>
      <c r="BP44" s="11">
        <f t="shared" si="50"/>
        <v>511</v>
      </c>
      <c r="BQ44" s="11">
        <f t="shared" si="50"/>
        <v>511</v>
      </c>
      <c r="BR44" s="11">
        <f t="shared" si="50"/>
        <v>511</v>
      </c>
      <c r="BS44" s="11">
        <f t="shared" si="50"/>
        <v>511</v>
      </c>
      <c r="BT44" s="11">
        <f t="shared" si="50"/>
        <v>511</v>
      </c>
      <c r="BU44" s="11">
        <f t="shared" si="50"/>
        <v>511</v>
      </c>
      <c r="BV44" s="11">
        <f t="shared" si="50"/>
        <v>511</v>
      </c>
      <c r="BW44" s="11">
        <f t="shared" si="50"/>
        <v>511</v>
      </c>
      <c r="BX44" s="11">
        <f t="shared" si="50"/>
        <v>511</v>
      </c>
      <c r="BY44" s="11">
        <f t="shared" si="50"/>
        <v>511</v>
      </c>
      <c r="BZ44" s="11">
        <f t="shared" si="50"/>
        <v>511</v>
      </c>
      <c r="CA44" s="11">
        <f t="shared" si="50"/>
        <v>511</v>
      </c>
      <c r="CB44" s="11">
        <f t="shared" si="50"/>
        <v>511</v>
      </c>
      <c r="CC44" s="11">
        <f t="shared" si="50"/>
        <v>511</v>
      </c>
    </row>
    <row r="45" spans="1:81" s="25" customFormat="1">
      <c r="A45" s="26"/>
      <c r="B45" s="26"/>
      <c r="C45" s="26" t="s">
        <v>5</v>
      </c>
      <c r="D45" s="26" t="s">
        <v>5</v>
      </c>
      <c r="E45" s="26" t="s">
        <v>5</v>
      </c>
      <c r="F45" s="26">
        <f>F4</f>
        <v>39722</v>
      </c>
      <c r="G45" s="26">
        <f t="shared" ref="G45:AL45" si="51">G4</f>
        <v>39729</v>
      </c>
      <c r="H45" s="26">
        <f t="shared" si="51"/>
        <v>39736</v>
      </c>
      <c r="I45" s="26">
        <f t="shared" si="51"/>
        <v>39743</v>
      </c>
      <c r="J45" s="26">
        <f t="shared" si="51"/>
        <v>39750</v>
      </c>
      <c r="K45" s="26">
        <f t="shared" si="51"/>
        <v>39757</v>
      </c>
      <c r="L45" s="26">
        <f t="shared" si="51"/>
        <v>39764</v>
      </c>
      <c r="M45" s="26">
        <f t="shared" si="51"/>
        <v>39771</v>
      </c>
      <c r="N45" s="26">
        <f t="shared" si="51"/>
        <v>39778</v>
      </c>
      <c r="O45" s="26">
        <f t="shared" si="51"/>
        <v>39785</v>
      </c>
      <c r="P45" s="26">
        <f t="shared" si="51"/>
        <v>39792</v>
      </c>
      <c r="Q45" s="26">
        <f t="shared" si="51"/>
        <v>39799</v>
      </c>
      <c r="R45" s="26">
        <f t="shared" si="51"/>
        <v>39806</v>
      </c>
      <c r="S45" s="26">
        <f t="shared" si="51"/>
        <v>39813</v>
      </c>
      <c r="T45" s="26">
        <f t="shared" si="51"/>
        <v>39820</v>
      </c>
      <c r="U45" s="26">
        <f t="shared" si="51"/>
        <v>39827</v>
      </c>
      <c r="V45" s="26">
        <f t="shared" si="51"/>
        <v>39834</v>
      </c>
      <c r="W45" s="26">
        <f t="shared" si="51"/>
        <v>39841</v>
      </c>
      <c r="X45" s="26">
        <f t="shared" si="51"/>
        <v>39848</v>
      </c>
      <c r="Y45" s="26">
        <f t="shared" si="51"/>
        <v>39855</v>
      </c>
      <c r="Z45" s="26">
        <f t="shared" si="51"/>
        <v>39862</v>
      </c>
      <c r="AA45" s="26">
        <f t="shared" si="51"/>
        <v>39869</v>
      </c>
      <c r="AB45" s="26">
        <f t="shared" si="51"/>
        <v>39876</v>
      </c>
      <c r="AC45" s="26">
        <f t="shared" si="51"/>
        <v>39883</v>
      </c>
      <c r="AD45" s="26">
        <f t="shared" si="51"/>
        <v>39890</v>
      </c>
      <c r="AE45" s="26">
        <f t="shared" si="51"/>
        <v>39897</v>
      </c>
      <c r="AF45" s="26">
        <f t="shared" si="51"/>
        <v>39904</v>
      </c>
      <c r="AG45" s="26">
        <f t="shared" si="51"/>
        <v>39911</v>
      </c>
      <c r="AH45" s="26">
        <f t="shared" si="51"/>
        <v>39918</v>
      </c>
      <c r="AI45" s="26">
        <f t="shared" si="51"/>
        <v>39925</v>
      </c>
      <c r="AJ45" s="26">
        <f t="shared" si="51"/>
        <v>39932</v>
      </c>
      <c r="AK45" s="26">
        <f t="shared" si="51"/>
        <v>39939</v>
      </c>
      <c r="AL45" s="26">
        <f t="shared" si="51"/>
        <v>39946</v>
      </c>
      <c r="AM45" s="26">
        <f t="shared" ref="AM45:BI45" si="52">AM4</f>
        <v>39953</v>
      </c>
      <c r="AN45" s="26">
        <f t="shared" si="52"/>
        <v>39960</v>
      </c>
      <c r="AO45" s="26">
        <f t="shared" si="52"/>
        <v>39967</v>
      </c>
      <c r="AP45" s="26">
        <f t="shared" si="52"/>
        <v>39974</v>
      </c>
      <c r="AQ45" s="26">
        <f t="shared" si="52"/>
        <v>39981</v>
      </c>
      <c r="AR45" s="26">
        <f t="shared" si="52"/>
        <v>39988</v>
      </c>
      <c r="AS45" s="26">
        <f t="shared" si="52"/>
        <v>39995</v>
      </c>
      <c r="AT45" s="26">
        <f t="shared" si="52"/>
        <v>40002</v>
      </c>
      <c r="AU45" s="26">
        <f t="shared" si="52"/>
        <v>40009</v>
      </c>
      <c r="AV45" s="26">
        <f t="shared" si="52"/>
        <v>40016</v>
      </c>
      <c r="AW45" s="26">
        <f t="shared" si="52"/>
        <v>40023</v>
      </c>
      <c r="AX45" s="26">
        <f t="shared" si="52"/>
        <v>40030</v>
      </c>
      <c r="AY45" s="26">
        <f t="shared" si="52"/>
        <v>40037</v>
      </c>
      <c r="AZ45" s="26">
        <f t="shared" si="52"/>
        <v>40044</v>
      </c>
      <c r="BA45" s="26">
        <f t="shared" si="52"/>
        <v>40051</v>
      </c>
      <c r="BB45" s="26">
        <f t="shared" si="52"/>
        <v>40058</v>
      </c>
      <c r="BC45" s="26">
        <f t="shared" si="52"/>
        <v>40065</v>
      </c>
      <c r="BD45" s="26">
        <f t="shared" si="52"/>
        <v>40072</v>
      </c>
      <c r="BE45" s="26">
        <f t="shared" si="52"/>
        <v>40079</v>
      </c>
      <c r="BF45" s="26">
        <f t="shared" si="52"/>
        <v>40086</v>
      </c>
      <c r="BG45" s="26">
        <f t="shared" si="52"/>
        <v>40093</v>
      </c>
      <c r="BH45" s="26">
        <f t="shared" si="52"/>
        <v>40100</v>
      </c>
      <c r="BI45" s="26">
        <f t="shared" si="52"/>
        <v>40107</v>
      </c>
      <c r="BJ45" s="26">
        <f t="shared" ref="BJ45:CC45" si="53">BJ4</f>
        <v>40114</v>
      </c>
      <c r="BK45" s="26">
        <f t="shared" si="53"/>
        <v>40121</v>
      </c>
      <c r="BL45" s="26">
        <f t="shared" si="53"/>
        <v>40128</v>
      </c>
      <c r="BM45" s="26">
        <f t="shared" si="53"/>
        <v>40135</v>
      </c>
      <c r="BN45" s="26">
        <f t="shared" si="53"/>
        <v>40142</v>
      </c>
      <c r="BO45" s="26">
        <f t="shared" si="53"/>
        <v>40149</v>
      </c>
      <c r="BP45" s="26">
        <f t="shared" si="53"/>
        <v>40156</v>
      </c>
      <c r="BQ45" s="26">
        <f t="shared" si="53"/>
        <v>40163</v>
      </c>
      <c r="BR45" s="26">
        <f t="shared" si="53"/>
        <v>40170</v>
      </c>
      <c r="BS45" s="26">
        <f t="shared" si="53"/>
        <v>40177</v>
      </c>
      <c r="BT45" s="26">
        <f t="shared" si="53"/>
        <v>40184</v>
      </c>
      <c r="BU45" s="26">
        <f t="shared" si="53"/>
        <v>40191</v>
      </c>
      <c r="BV45" s="26">
        <f t="shared" si="53"/>
        <v>40198</v>
      </c>
      <c r="BW45" s="26">
        <f t="shared" si="53"/>
        <v>40205</v>
      </c>
      <c r="BX45" s="26">
        <f t="shared" si="53"/>
        <v>40212</v>
      </c>
      <c r="BY45" s="26">
        <f t="shared" si="53"/>
        <v>40219</v>
      </c>
      <c r="BZ45" s="26">
        <f t="shared" si="53"/>
        <v>40226</v>
      </c>
      <c r="CA45" s="26">
        <f t="shared" si="53"/>
        <v>40233</v>
      </c>
      <c r="CB45" s="26">
        <f t="shared" si="53"/>
        <v>40240</v>
      </c>
      <c r="CC45" s="26">
        <f t="shared" si="53"/>
        <v>40247</v>
      </c>
    </row>
    <row r="49" spans="6:6">
      <c r="F49" s="24"/>
    </row>
    <row r="50" spans="6:6">
      <c r="F50" s="24"/>
    </row>
    <row r="51" spans="6:6">
      <c r="F51" s="24"/>
    </row>
    <row r="52" spans="6:6">
      <c r="F52" s="24"/>
    </row>
    <row r="53" spans="6:6">
      <c r="F53" s="24"/>
    </row>
    <row r="54" spans="6:6">
      <c r="F54" s="24"/>
    </row>
    <row r="55" spans="6:6">
      <c r="F55" s="24"/>
    </row>
    <row r="56" spans="6:6">
      <c r="F56" s="24"/>
    </row>
    <row r="57" spans="6:6">
      <c r="F57" s="24"/>
    </row>
    <row r="58" spans="6:6">
      <c r="F58" s="24"/>
    </row>
    <row r="59" spans="6:6">
      <c r="F59" s="24"/>
    </row>
    <row r="60" spans="6:6">
      <c r="F60" s="24"/>
    </row>
    <row r="61" spans="6:6">
      <c r="F61" s="24"/>
    </row>
    <row r="62" spans="6:6">
      <c r="F62" s="24"/>
    </row>
    <row r="63" spans="6:6">
      <c r="F63" s="24"/>
    </row>
    <row r="64" spans="6:6">
      <c r="F64" s="24"/>
    </row>
    <row r="65" spans="6:6">
      <c r="F65" s="24"/>
    </row>
    <row r="66" spans="6:6">
      <c r="F66" s="24"/>
    </row>
    <row r="67" spans="6:6">
      <c r="F67" s="24"/>
    </row>
    <row r="68" spans="6:6">
      <c r="F68" s="24"/>
    </row>
    <row r="69" spans="6:6">
      <c r="F69" s="24"/>
    </row>
    <row r="70" spans="6:6">
      <c r="F70" s="24"/>
    </row>
    <row r="71" spans="6:6">
      <c r="F71" s="24"/>
    </row>
    <row r="72" spans="6:6">
      <c r="F72" s="24"/>
    </row>
    <row r="73" spans="6:6">
      <c r="F73" s="24"/>
    </row>
    <row r="74" spans="6:6">
      <c r="F74" s="24"/>
    </row>
    <row r="75" spans="6:6">
      <c r="F75" s="24"/>
    </row>
    <row r="76" spans="6:6">
      <c r="F76" s="24"/>
    </row>
    <row r="77" spans="6:6">
      <c r="F77" s="24"/>
    </row>
    <row r="78" spans="6:6">
      <c r="F78" s="24"/>
    </row>
    <row r="79" spans="6:6">
      <c r="F79" s="24"/>
    </row>
    <row r="80" spans="6:6">
      <c r="F80" s="24"/>
    </row>
    <row r="81" spans="6:6">
      <c r="F81" s="24"/>
    </row>
    <row r="82" spans="6:6">
      <c r="F82" s="24"/>
    </row>
    <row r="83" spans="6:6">
      <c r="F83" s="24"/>
    </row>
    <row r="84" spans="6:6">
      <c r="F84" s="24"/>
    </row>
    <row r="85" spans="6:6">
      <c r="F85" s="24"/>
    </row>
    <row r="86" spans="6:6">
      <c r="F86" s="24"/>
    </row>
    <row r="87" spans="6:6">
      <c r="F87" s="24"/>
    </row>
    <row r="88" spans="6:6">
      <c r="F88" s="24"/>
    </row>
    <row r="89" spans="6:6">
      <c r="F89" s="24"/>
    </row>
    <row r="90" spans="6:6">
      <c r="F90" s="24"/>
    </row>
    <row r="91" spans="6:6">
      <c r="F91" s="24"/>
    </row>
    <row r="92" spans="6:6">
      <c r="F92" s="24"/>
    </row>
    <row r="93" spans="6:6">
      <c r="F93" s="24"/>
    </row>
    <row r="94" spans="6:6">
      <c r="F94" s="24"/>
    </row>
    <row r="95" spans="6:6">
      <c r="F95" s="24"/>
    </row>
    <row r="96" spans="6:6">
      <c r="F96" s="24"/>
    </row>
    <row r="97" spans="6:6">
      <c r="F97" s="24"/>
    </row>
    <row r="98" spans="6:6">
      <c r="F98" s="24"/>
    </row>
    <row r="99" spans="6:6">
      <c r="F99" s="24"/>
    </row>
    <row r="100" spans="6:6">
      <c r="F100" s="24"/>
    </row>
    <row r="101" spans="6:6">
      <c r="F101" s="24"/>
    </row>
    <row r="102" spans="6:6">
      <c r="F102" s="24"/>
    </row>
    <row r="103" spans="6:6">
      <c r="F103" s="24"/>
    </row>
    <row r="104" spans="6:6">
      <c r="F104" s="24"/>
    </row>
    <row r="105" spans="6:6">
      <c r="F105" s="24"/>
    </row>
    <row r="106" spans="6:6">
      <c r="F106" s="24"/>
    </row>
    <row r="107" spans="6:6">
      <c r="F107" s="24"/>
    </row>
    <row r="108" spans="6:6">
      <c r="F108" s="24"/>
    </row>
    <row r="109" spans="6:6">
      <c r="F109" s="24"/>
    </row>
    <row r="110" spans="6:6">
      <c r="F110" s="24"/>
    </row>
    <row r="111" spans="6:6">
      <c r="F111" s="24"/>
    </row>
    <row r="112" spans="6:6">
      <c r="F112" s="24"/>
    </row>
    <row r="113" spans="6:6">
      <c r="F113" s="24"/>
    </row>
    <row r="114" spans="6:6">
      <c r="F114" s="24"/>
    </row>
    <row r="115" spans="6:6">
      <c r="F115" s="24"/>
    </row>
    <row r="116" spans="6:6">
      <c r="F116" s="24"/>
    </row>
    <row r="117" spans="6:6">
      <c r="F117" s="24"/>
    </row>
    <row r="118" spans="6:6">
      <c r="F118" s="24"/>
    </row>
    <row r="119" spans="6:6">
      <c r="F119" s="24"/>
    </row>
    <row r="120" spans="6:6">
      <c r="F120" s="24"/>
    </row>
    <row r="121" spans="6:6">
      <c r="F121" s="24"/>
    </row>
    <row r="122" spans="6:6">
      <c r="F122" s="24"/>
    </row>
    <row r="123" spans="6:6">
      <c r="F123" s="24"/>
    </row>
    <row r="124" spans="6:6">
      <c r="F124" s="24"/>
    </row>
    <row r="125" spans="6:6">
      <c r="F125" s="24"/>
    </row>
    <row r="126" spans="6:6">
      <c r="F126" s="24"/>
    </row>
    <row r="127" spans="6:6">
      <c r="F127" s="24"/>
    </row>
    <row r="128" spans="6:6">
      <c r="F128" s="24"/>
    </row>
    <row r="129" spans="6:6">
      <c r="F129" s="24"/>
    </row>
    <row r="130" spans="6:6">
      <c r="F130" s="24"/>
    </row>
    <row r="131" spans="6:6">
      <c r="F131" s="24"/>
    </row>
    <row r="132" spans="6:6">
      <c r="F132" s="24"/>
    </row>
    <row r="133" spans="6:6">
      <c r="F133" s="24"/>
    </row>
    <row r="134" spans="6:6">
      <c r="F134" s="24"/>
    </row>
    <row r="135" spans="6:6">
      <c r="F135" s="24"/>
    </row>
    <row r="136" spans="6:6">
      <c r="F136" s="24"/>
    </row>
    <row r="137" spans="6:6">
      <c r="F137" s="24"/>
    </row>
    <row r="138" spans="6:6">
      <c r="F138" s="24"/>
    </row>
    <row r="139" spans="6:6">
      <c r="F139" s="24"/>
    </row>
    <row r="140" spans="6:6">
      <c r="F140" s="24"/>
    </row>
    <row r="141" spans="6:6">
      <c r="F141" s="24"/>
    </row>
    <row r="142" spans="6:6">
      <c r="F142" s="24"/>
    </row>
    <row r="143" spans="6:6">
      <c r="F143" s="24"/>
    </row>
    <row r="144" spans="6:6">
      <c r="F144" s="24"/>
    </row>
    <row r="145" spans="6:6">
      <c r="F145" s="24"/>
    </row>
    <row r="146" spans="6:6">
      <c r="F146" s="24"/>
    </row>
    <row r="147" spans="6:6">
      <c r="F147" s="24"/>
    </row>
    <row r="148" spans="6:6">
      <c r="F148" s="24"/>
    </row>
    <row r="149" spans="6:6">
      <c r="F149" s="24"/>
    </row>
    <row r="150" spans="6:6">
      <c r="F150" s="24"/>
    </row>
    <row r="151" spans="6:6">
      <c r="F151" s="24"/>
    </row>
    <row r="152" spans="6:6">
      <c r="F152" s="24"/>
    </row>
    <row r="153" spans="6:6">
      <c r="F153" s="24"/>
    </row>
    <row r="154" spans="6:6">
      <c r="F154" s="24"/>
    </row>
    <row r="155" spans="6:6">
      <c r="F155" s="24"/>
    </row>
    <row r="156" spans="6:6">
      <c r="F156" s="24"/>
    </row>
    <row r="157" spans="6:6">
      <c r="F157" s="24"/>
    </row>
    <row r="158" spans="6:6">
      <c r="F158" s="24"/>
    </row>
    <row r="159" spans="6:6">
      <c r="F159" s="24"/>
    </row>
    <row r="160" spans="6:6">
      <c r="F160" s="24"/>
    </row>
    <row r="161" spans="6:6">
      <c r="F161" s="24"/>
    </row>
    <row r="162" spans="6:6">
      <c r="F162" s="24"/>
    </row>
    <row r="163" spans="6:6">
      <c r="F163" s="24"/>
    </row>
    <row r="164" spans="6:6">
      <c r="F164" s="24"/>
    </row>
    <row r="165" spans="6:6">
      <c r="F165" s="24"/>
    </row>
    <row r="166" spans="6:6">
      <c r="F166" s="24"/>
    </row>
    <row r="167" spans="6:6">
      <c r="F167" s="24"/>
    </row>
    <row r="168" spans="6:6">
      <c r="F168" s="24"/>
    </row>
    <row r="169" spans="6:6">
      <c r="F169" s="24"/>
    </row>
    <row r="170" spans="6:6">
      <c r="F170" s="24"/>
    </row>
    <row r="171" spans="6:6">
      <c r="F171" s="24"/>
    </row>
    <row r="172" spans="6:6">
      <c r="F172" s="24"/>
    </row>
    <row r="173" spans="6:6">
      <c r="F173" s="24"/>
    </row>
    <row r="174" spans="6:6">
      <c r="F174" s="24"/>
    </row>
    <row r="175" spans="6:6">
      <c r="F175" s="24"/>
    </row>
    <row r="176" spans="6:6">
      <c r="F176" s="24"/>
    </row>
    <row r="177" spans="6:6">
      <c r="F177" s="24"/>
    </row>
    <row r="178" spans="6:6">
      <c r="F178" s="24"/>
    </row>
    <row r="179" spans="6:6">
      <c r="F179" s="24"/>
    </row>
    <row r="180" spans="6:6">
      <c r="F180" s="24"/>
    </row>
    <row r="181" spans="6:6">
      <c r="F181" s="24"/>
    </row>
    <row r="182" spans="6:6">
      <c r="F182" s="24"/>
    </row>
    <row r="183" spans="6:6">
      <c r="F183" s="24"/>
    </row>
    <row r="184" spans="6:6">
      <c r="F184" s="24"/>
    </row>
    <row r="185" spans="6:6">
      <c r="F185" s="24"/>
    </row>
    <row r="186" spans="6:6">
      <c r="F186" s="24"/>
    </row>
    <row r="187" spans="6:6">
      <c r="F187" s="24"/>
    </row>
    <row r="188" spans="6:6">
      <c r="F188" s="24"/>
    </row>
    <row r="189" spans="6:6">
      <c r="F189" s="24"/>
    </row>
    <row r="190" spans="6:6">
      <c r="F190" s="24"/>
    </row>
    <row r="191" spans="6:6">
      <c r="F191" s="24"/>
    </row>
    <row r="192" spans="6:6">
      <c r="F192" s="24"/>
    </row>
    <row r="193" spans="6:6">
      <c r="F193" s="24"/>
    </row>
    <row r="194" spans="6:6">
      <c r="F194" s="24"/>
    </row>
    <row r="195" spans="6:6">
      <c r="F195" s="24"/>
    </row>
    <row r="196" spans="6:6">
      <c r="F196" s="24"/>
    </row>
    <row r="197" spans="6:6">
      <c r="F197" s="24"/>
    </row>
    <row r="198" spans="6:6">
      <c r="F198" s="24"/>
    </row>
    <row r="199" spans="6:6">
      <c r="F199" s="24"/>
    </row>
    <row r="200" spans="6:6">
      <c r="F200" s="24"/>
    </row>
    <row r="201" spans="6:6">
      <c r="F201" s="24"/>
    </row>
    <row r="202" spans="6:6">
      <c r="F202" s="24"/>
    </row>
    <row r="203" spans="6:6">
      <c r="F203" s="24"/>
    </row>
    <row r="204" spans="6:6">
      <c r="F204" s="24"/>
    </row>
    <row r="205" spans="6:6">
      <c r="F205" s="24"/>
    </row>
    <row r="206" spans="6:6">
      <c r="F206" s="24"/>
    </row>
    <row r="207" spans="6:6">
      <c r="F207" s="24"/>
    </row>
    <row r="208" spans="6:6">
      <c r="F208" s="24"/>
    </row>
    <row r="209" spans="6:6">
      <c r="F209" s="24"/>
    </row>
    <row r="210" spans="6:6">
      <c r="F210" s="24"/>
    </row>
    <row r="211" spans="6:6">
      <c r="F211" s="24"/>
    </row>
    <row r="212" spans="6:6">
      <c r="F212" s="24"/>
    </row>
    <row r="213" spans="6:6">
      <c r="F213" s="24"/>
    </row>
    <row r="214" spans="6:6">
      <c r="F214" s="24"/>
    </row>
    <row r="215" spans="6:6">
      <c r="F215" s="24"/>
    </row>
    <row r="216" spans="6:6">
      <c r="F216" s="24"/>
    </row>
    <row r="217" spans="6:6">
      <c r="F217" s="24"/>
    </row>
    <row r="218" spans="6:6">
      <c r="F218" s="24"/>
    </row>
    <row r="219" spans="6:6">
      <c r="F219" s="24"/>
    </row>
    <row r="220" spans="6:6">
      <c r="F220" s="24"/>
    </row>
    <row r="221" spans="6:6">
      <c r="F221" s="24"/>
    </row>
    <row r="222" spans="6:6">
      <c r="F222" s="24"/>
    </row>
    <row r="223" spans="6:6">
      <c r="F223" s="24"/>
    </row>
    <row r="224" spans="6:6">
      <c r="F224" s="24"/>
    </row>
    <row r="225" spans="6:6">
      <c r="F225" s="24"/>
    </row>
    <row r="226" spans="6:6">
      <c r="F226" s="24"/>
    </row>
  </sheetData>
  <mergeCells count="1">
    <mergeCell ref="F3:AA3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E9" sqref="E9"/>
    </sheetView>
  </sheetViews>
  <sheetFormatPr defaultRowHeight="12.75"/>
  <cols>
    <col min="1" max="1" width="17.140625" customWidth="1"/>
  </cols>
  <sheetData>
    <row r="1" spans="1:19" ht="30">
      <c r="A1" s="102" t="s">
        <v>100</v>
      </c>
      <c r="B1" s="106">
        <v>2008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4">
        <v>2010</v>
      </c>
      <c r="O1" s="105"/>
      <c r="P1" s="105"/>
      <c r="Q1" s="105"/>
      <c r="R1" s="105"/>
      <c r="S1" s="105"/>
    </row>
    <row r="2" spans="1:19" s="56" customFormat="1" ht="23.25">
      <c r="A2" s="103"/>
      <c r="B2" s="108" t="s">
        <v>96</v>
      </c>
      <c r="C2" s="108"/>
      <c r="D2" s="108"/>
      <c r="E2" s="109" t="s">
        <v>97</v>
      </c>
      <c r="F2" s="109"/>
      <c r="G2" s="109"/>
      <c r="H2" s="110" t="s">
        <v>98</v>
      </c>
      <c r="I2" s="110"/>
      <c r="J2" s="110"/>
      <c r="K2" s="111" t="s">
        <v>99</v>
      </c>
      <c r="L2" s="111"/>
      <c r="M2" s="111"/>
      <c r="N2" s="112" t="s">
        <v>96</v>
      </c>
      <c r="O2" s="112"/>
      <c r="P2" s="112"/>
      <c r="Q2" s="113" t="s">
        <v>97</v>
      </c>
      <c r="R2" s="113"/>
      <c r="S2" s="113"/>
    </row>
    <row r="3" spans="1:19" s="57" customFormat="1" ht="18">
      <c r="A3" s="103"/>
      <c r="B3" s="61" t="s">
        <v>84</v>
      </c>
      <c r="C3" s="61" t="s">
        <v>85</v>
      </c>
      <c r="D3" s="61" t="s">
        <v>86</v>
      </c>
      <c r="E3" s="58" t="s">
        <v>87</v>
      </c>
      <c r="F3" s="58" t="s">
        <v>88</v>
      </c>
      <c r="G3" s="58" t="s">
        <v>89</v>
      </c>
      <c r="H3" s="59" t="s">
        <v>90</v>
      </c>
      <c r="I3" s="59" t="s">
        <v>91</v>
      </c>
      <c r="J3" s="59" t="s">
        <v>92</v>
      </c>
      <c r="K3" s="60" t="s">
        <v>93</v>
      </c>
      <c r="L3" s="60" t="s">
        <v>94</v>
      </c>
      <c r="M3" s="60" t="s">
        <v>95</v>
      </c>
      <c r="N3" s="63" t="s">
        <v>84</v>
      </c>
      <c r="O3" s="63" t="s">
        <v>85</v>
      </c>
      <c r="P3" s="63" t="s">
        <v>86</v>
      </c>
      <c r="Q3" s="62" t="s">
        <v>87</v>
      </c>
      <c r="R3" s="62" t="s">
        <v>88</v>
      </c>
      <c r="S3" s="62" t="s">
        <v>89</v>
      </c>
    </row>
    <row r="4" spans="1:19" s="64" customFormat="1" ht="51" customHeight="1">
      <c r="A4" s="72" t="s">
        <v>180</v>
      </c>
      <c r="B4" s="65"/>
      <c r="C4" s="65"/>
      <c r="D4" s="65"/>
      <c r="E4" s="96"/>
      <c r="F4" s="66"/>
      <c r="G4" s="66"/>
      <c r="H4" s="67"/>
      <c r="I4" s="67"/>
      <c r="J4" s="67"/>
      <c r="K4" s="69"/>
      <c r="L4" s="68" t="s">
        <v>102</v>
      </c>
      <c r="M4" s="69"/>
      <c r="N4" s="70"/>
      <c r="O4" s="70"/>
      <c r="P4" s="70"/>
      <c r="Q4" s="71"/>
      <c r="R4" s="71"/>
      <c r="S4" s="71"/>
    </row>
    <row r="5" spans="1:19" s="64" customFormat="1" ht="51" customHeight="1">
      <c r="A5" s="72" t="s">
        <v>181</v>
      </c>
      <c r="B5" s="65"/>
      <c r="C5" s="65"/>
      <c r="D5" s="65"/>
      <c r="E5" s="97"/>
      <c r="F5" s="66"/>
      <c r="G5" s="66"/>
      <c r="H5" s="67"/>
      <c r="I5" s="67"/>
      <c r="J5" s="68" t="s">
        <v>101</v>
      </c>
      <c r="K5" s="69"/>
      <c r="L5" s="69"/>
      <c r="M5" s="69"/>
      <c r="N5" s="68" t="s">
        <v>103</v>
      </c>
      <c r="O5" s="70"/>
      <c r="P5" s="70"/>
      <c r="Q5" s="71"/>
      <c r="R5" s="71"/>
      <c r="S5" s="71"/>
    </row>
    <row r="6" spans="1:19" s="64" customFormat="1" ht="51" customHeight="1">
      <c r="A6" s="72" t="s">
        <v>182</v>
      </c>
      <c r="B6" s="65"/>
      <c r="C6" s="65"/>
      <c r="D6" s="65"/>
      <c r="E6" s="97"/>
      <c r="F6" s="66"/>
      <c r="G6" s="66"/>
      <c r="H6" s="67"/>
      <c r="I6" s="68" t="s">
        <v>101</v>
      </c>
      <c r="J6" s="67"/>
      <c r="K6" s="69"/>
      <c r="L6" s="69"/>
      <c r="M6" s="68" t="s">
        <v>103</v>
      </c>
      <c r="N6" s="70"/>
      <c r="O6" s="70"/>
      <c r="P6" s="70"/>
      <c r="Q6" s="71"/>
      <c r="R6" s="71"/>
      <c r="S6" s="71"/>
    </row>
    <row r="7" spans="1:19" s="64" customFormat="1" ht="51" customHeight="1">
      <c r="A7" s="72" t="s">
        <v>183</v>
      </c>
      <c r="B7" s="65"/>
      <c r="C7" s="65"/>
      <c r="D7" s="65"/>
      <c r="E7" s="98"/>
      <c r="F7" s="99" t="s">
        <v>104</v>
      </c>
      <c r="G7" s="100"/>
      <c r="H7" s="100"/>
      <c r="I7" s="101"/>
      <c r="J7" s="67"/>
      <c r="K7" s="69"/>
      <c r="L7" s="69"/>
      <c r="M7" s="69"/>
      <c r="N7" s="70"/>
      <c r="O7" s="70"/>
      <c r="P7" s="70"/>
      <c r="Q7" s="71"/>
      <c r="R7" s="71"/>
      <c r="S7" s="71"/>
    </row>
    <row r="8" spans="1:19">
      <c r="E8" t="s">
        <v>184</v>
      </c>
    </row>
  </sheetData>
  <mergeCells count="11">
    <mergeCell ref="E4:E7"/>
    <mergeCell ref="F7:I7"/>
    <mergeCell ref="A1:A3"/>
    <mergeCell ref="N1:S1"/>
    <mergeCell ref="B1:M1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L19"/>
  <sheetViews>
    <sheetView workbookViewId="0">
      <selection activeCell="B15" sqref="B15"/>
    </sheetView>
  </sheetViews>
  <sheetFormatPr defaultRowHeight="15"/>
  <cols>
    <col min="1" max="2" width="11.7109375" style="74" customWidth="1"/>
    <col min="3" max="3" width="14.5703125" style="74" customWidth="1"/>
    <col min="4" max="4" width="9.140625" style="74"/>
    <col min="5" max="5" width="11.28515625" style="74" customWidth="1"/>
    <col min="6" max="8" width="10.7109375" style="74" customWidth="1"/>
    <col min="9" max="9" width="11.7109375" style="74" customWidth="1"/>
    <col min="10" max="16384" width="9.140625" style="74"/>
  </cols>
  <sheetData>
    <row r="3" spans="1:9" s="73" customFormat="1">
      <c r="A3" s="73" t="s">
        <v>119</v>
      </c>
      <c r="B3" s="73" t="s">
        <v>105</v>
      </c>
      <c r="C3" s="73" t="s">
        <v>106</v>
      </c>
      <c r="D3" s="73" t="s">
        <v>107</v>
      </c>
      <c r="E3" s="73" t="s">
        <v>108</v>
      </c>
      <c r="F3" s="73" t="s">
        <v>109</v>
      </c>
      <c r="G3" s="73" t="s">
        <v>110</v>
      </c>
      <c r="H3" s="73" t="s">
        <v>111</v>
      </c>
      <c r="I3" s="73" t="s">
        <v>112</v>
      </c>
    </row>
    <row r="4" spans="1:9">
      <c r="A4" s="77" t="s">
        <v>115</v>
      </c>
      <c r="B4" s="75">
        <v>450000</v>
      </c>
      <c r="C4" s="75">
        <v>700</v>
      </c>
      <c r="D4" s="75">
        <v>1200</v>
      </c>
      <c r="E4" s="74">
        <v>200</v>
      </c>
      <c r="F4" s="74">
        <v>200</v>
      </c>
      <c r="G4" s="74">
        <v>200</v>
      </c>
      <c r="H4" s="74">
        <v>200</v>
      </c>
      <c r="I4" s="74">
        <v>200</v>
      </c>
    </row>
    <row r="5" spans="1:9">
      <c r="B5" s="75"/>
      <c r="C5" s="75"/>
      <c r="D5" s="75" t="s">
        <v>113</v>
      </c>
      <c r="E5" s="75">
        <f>$B4+($C4*E4)</f>
        <v>590000</v>
      </c>
      <c r="F5" s="75">
        <f ca="1">OFFSET(F5,0,-1,1,1)+($C4*F4)</f>
        <v>730000</v>
      </c>
      <c r="G5" s="75">
        <f t="shared" ref="G5:I5" ca="1" si="0">OFFSET(G5,0,-1,1,1)+($C4*G4)</f>
        <v>870000</v>
      </c>
      <c r="H5" s="75">
        <f t="shared" ca="1" si="0"/>
        <v>1010000</v>
      </c>
      <c r="I5" s="75">
        <f t="shared" ca="1" si="0"/>
        <v>1150000</v>
      </c>
    </row>
    <row r="6" spans="1:9">
      <c r="B6" s="75"/>
      <c r="C6" s="75"/>
      <c r="D6" s="75" t="s">
        <v>114</v>
      </c>
      <c r="E6" s="75">
        <f>E4*$D4</f>
        <v>240000</v>
      </c>
      <c r="F6" s="75">
        <f ca="1">OFFSET(F6,0,-1,1,1)+F4*$D4</f>
        <v>480000</v>
      </c>
      <c r="G6" s="75">
        <f t="shared" ref="G6:I6" ca="1" si="1">OFFSET(G6,0,-1,1,1)+G4*$D4</f>
        <v>720000</v>
      </c>
      <c r="H6" s="75">
        <f t="shared" ca="1" si="1"/>
        <v>960000</v>
      </c>
      <c r="I6" s="75">
        <f t="shared" ca="1" si="1"/>
        <v>1200000</v>
      </c>
    </row>
    <row r="7" spans="1:9">
      <c r="B7" s="75"/>
      <c r="C7" s="75"/>
      <c r="D7" s="78" t="s">
        <v>118</v>
      </c>
      <c r="E7" s="76">
        <f>(E6-E5)/E6</f>
        <v>-1.4583333333333333</v>
      </c>
      <c r="F7" s="76">
        <f ca="1">(F6-F5)/F6</f>
        <v>-0.52083333333333337</v>
      </c>
      <c r="G7" s="76">
        <f ca="1">(G6-G5)/G6</f>
        <v>-0.20833333333333334</v>
      </c>
      <c r="H7" s="76">
        <f ca="1">(H6-H5)/H6</f>
        <v>-5.2083333333333336E-2</v>
      </c>
      <c r="I7" s="76">
        <f ca="1">(I6-I5)/I6</f>
        <v>4.1666666666666664E-2</v>
      </c>
    </row>
    <row r="9" spans="1:9">
      <c r="A9" s="77" t="s">
        <v>116</v>
      </c>
      <c r="B9" s="75">
        <v>450000</v>
      </c>
      <c r="C9" s="75">
        <v>700</v>
      </c>
      <c r="D9" s="75">
        <v>1200</v>
      </c>
      <c r="E9" s="74">
        <v>450</v>
      </c>
      <c r="F9" s="74">
        <v>450</v>
      </c>
      <c r="G9" s="74">
        <v>450</v>
      </c>
      <c r="H9" s="74">
        <v>450</v>
      </c>
      <c r="I9" s="74">
        <v>450</v>
      </c>
    </row>
    <row r="10" spans="1:9">
      <c r="B10" s="75"/>
      <c r="C10" s="75"/>
      <c r="D10" s="75" t="s">
        <v>113</v>
      </c>
      <c r="E10" s="75">
        <f>$B9+($C9*E9)</f>
        <v>765000</v>
      </c>
      <c r="F10" s="75">
        <f ca="1">OFFSET(F10,0,-1,1,1)+($C9*F9)</f>
        <v>1080000</v>
      </c>
      <c r="G10" s="75">
        <f t="shared" ref="G10:I10" ca="1" si="2">OFFSET(G10,0,-1,1,1)+($C9*G9)</f>
        <v>1395000</v>
      </c>
      <c r="H10" s="75">
        <f t="shared" ca="1" si="2"/>
        <v>1710000</v>
      </c>
      <c r="I10" s="75">
        <f t="shared" ca="1" si="2"/>
        <v>2025000</v>
      </c>
    </row>
    <row r="11" spans="1:9">
      <c r="B11" s="75"/>
      <c r="C11" s="75"/>
      <c r="D11" s="75" t="s">
        <v>114</v>
      </c>
      <c r="E11" s="75">
        <f>E9*$D9</f>
        <v>540000</v>
      </c>
      <c r="F11" s="75">
        <f ca="1">OFFSET(F11,0,-1,1,1)+F9*$D9</f>
        <v>1080000</v>
      </c>
      <c r="G11" s="75">
        <f t="shared" ref="G11:I11" ca="1" si="3">OFFSET(G11,0,-1,1,1)+G9*$D9</f>
        <v>1620000</v>
      </c>
      <c r="H11" s="75">
        <f t="shared" ca="1" si="3"/>
        <v>2160000</v>
      </c>
      <c r="I11" s="75">
        <f t="shared" ca="1" si="3"/>
        <v>2700000</v>
      </c>
    </row>
    <row r="12" spans="1:9">
      <c r="B12" s="75"/>
      <c r="C12" s="75"/>
      <c r="D12" s="78" t="s">
        <v>118</v>
      </c>
      <c r="E12" s="76">
        <f>(E11-E10)/E11</f>
        <v>-0.41666666666666669</v>
      </c>
      <c r="F12" s="76">
        <f ca="1">(F11-F10)/F11</f>
        <v>0</v>
      </c>
      <c r="G12" s="76">
        <f t="shared" ref="G12:I12" ca="1" si="4">(G11-G10)/G11</f>
        <v>0.1388888888888889</v>
      </c>
      <c r="H12" s="76">
        <f t="shared" ca="1" si="4"/>
        <v>0.20833333333333334</v>
      </c>
      <c r="I12" s="76">
        <f t="shared" ca="1" si="4"/>
        <v>0.25</v>
      </c>
    </row>
    <row r="13" spans="1:9">
      <c r="B13" s="75"/>
      <c r="C13" s="75"/>
      <c r="D13" s="75"/>
      <c r="E13" s="76"/>
      <c r="F13" s="76"/>
      <c r="G13" s="76"/>
      <c r="H13" s="76"/>
      <c r="I13" s="76"/>
    </row>
    <row r="14" spans="1:9">
      <c r="A14" s="77" t="s">
        <v>117</v>
      </c>
      <c r="B14" s="75">
        <v>450000</v>
      </c>
      <c r="C14" s="75">
        <v>700</v>
      </c>
      <c r="D14" s="75">
        <v>1200</v>
      </c>
      <c r="E14" s="74">
        <v>600</v>
      </c>
      <c r="F14" s="74">
        <v>600</v>
      </c>
      <c r="G14" s="74">
        <v>600</v>
      </c>
      <c r="H14" s="74">
        <v>600</v>
      </c>
      <c r="I14" s="74">
        <v>600</v>
      </c>
    </row>
    <row r="15" spans="1:9">
      <c r="B15" s="75"/>
      <c r="C15" s="75"/>
      <c r="D15" s="75" t="s">
        <v>113</v>
      </c>
      <c r="E15" s="75">
        <f>$B14+($C14*E14)</f>
        <v>870000</v>
      </c>
      <c r="F15" s="75">
        <f ca="1">OFFSET(F15,0,-1,1,1)+($C14*F14)</f>
        <v>1290000</v>
      </c>
      <c r="G15" s="75">
        <f t="shared" ref="G15:I15" ca="1" si="5">OFFSET(G15,0,-1,1,1)+($C14*G14)</f>
        <v>1710000</v>
      </c>
      <c r="H15" s="75">
        <f t="shared" ca="1" si="5"/>
        <v>2130000</v>
      </c>
      <c r="I15" s="75">
        <f t="shared" ca="1" si="5"/>
        <v>2550000</v>
      </c>
    </row>
    <row r="16" spans="1:9">
      <c r="B16" s="75"/>
      <c r="C16" s="75"/>
      <c r="D16" s="75" t="s">
        <v>114</v>
      </c>
      <c r="E16" s="75">
        <f>E14*$D14</f>
        <v>720000</v>
      </c>
      <c r="F16" s="75">
        <f ca="1">OFFSET(F16,0,-1,1,1)+F14*$D14</f>
        <v>1440000</v>
      </c>
      <c r="G16" s="75">
        <f t="shared" ref="G16:I16" ca="1" si="6">OFFSET(G16,0,-1,1,1)+G14*$D14</f>
        <v>2160000</v>
      </c>
      <c r="H16" s="75">
        <f t="shared" ca="1" si="6"/>
        <v>2880000</v>
      </c>
      <c r="I16" s="75">
        <f t="shared" ca="1" si="6"/>
        <v>3600000</v>
      </c>
    </row>
    <row r="17" spans="4:12">
      <c r="D17" s="78" t="s">
        <v>118</v>
      </c>
      <c r="E17" s="76">
        <f>(E16-E15)/E16</f>
        <v>-0.20833333333333334</v>
      </c>
      <c r="F17" s="76">
        <f ca="1">(F16-F15)/F16</f>
        <v>0.10416666666666667</v>
      </c>
      <c r="G17" s="76">
        <f t="shared" ref="G17:I17" ca="1" si="7">(G16-G15)/G16</f>
        <v>0.20833333333333334</v>
      </c>
      <c r="H17" s="76">
        <f t="shared" ca="1" si="7"/>
        <v>0.26041666666666669</v>
      </c>
      <c r="I17" s="76">
        <f t="shared" ca="1" si="7"/>
        <v>0.29166666666666669</v>
      </c>
    </row>
    <row r="19" spans="4:12">
      <c r="L19" s="75"/>
    </row>
  </sheetData>
  <conditionalFormatting sqref="J17">
    <cfRule type="cellIs" dxfId="8" priority="9" operator="greaterThan">
      <formula>0</formula>
    </cfRule>
  </conditionalFormatting>
  <conditionalFormatting sqref="E7:I7">
    <cfRule type="cellIs" dxfId="7" priority="8" operator="greaterThan">
      <formula>0</formula>
    </cfRule>
  </conditionalFormatting>
  <conditionalFormatting sqref="E12:I12">
    <cfRule type="cellIs" dxfId="6" priority="7" operator="greaterThan">
      <formula>0</formula>
    </cfRule>
  </conditionalFormatting>
  <conditionalFormatting sqref="E17:I17">
    <cfRule type="cellIs" dxfId="5" priority="5" stopIfTrue="1" operator="greaterThan">
      <formula>0</formula>
    </cfRule>
    <cfRule type="cellIs" dxfId="4" priority="6" operator="lessThanOrEqual">
      <formula>0</formula>
    </cfRule>
  </conditionalFormatting>
  <conditionalFormatting sqref="E12:I12">
    <cfRule type="cellIs" dxfId="3" priority="3" stopIfTrue="1" operator="greaterThan">
      <formula>0</formula>
    </cfRule>
    <cfRule type="cellIs" dxfId="2" priority="4" operator="lessThanOrEqual">
      <formula>0</formula>
    </cfRule>
  </conditionalFormatting>
  <conditionalFormatting sqref="E7:I7">
    <cfRule type="cellIs" dxfId="1" priority="1" stopIfTrue="1" operator="greaterThan">
      <formula>0</formula>
    </cfRule>
    <cfRule type="cellIs" dxfId="0" priority="2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Release Scoping</vt:lpstr>
      <vt:lpstr>Resource Model</vt:lpstr>
      <vt:lpstr>Timelines</vt:lpstr>
      <vt:lpstr>Payback Period</vt:lpstr>
    </vt:vector>
  </TitlesOfParts>
  <Company>Meridio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Release Delivery Modelling</dc:title>
  <dc:creator>Feature Creep</dc:creator>
  <cp:lastModifiedBy>Paul Moorhead</cp:lastModifiedBy>
  <dcterms:created xsi:type="dcterms:W3CDTF">2007-01-18T18:04:45Z</dcterms:created>
  <dcterms:modified xsi:type="dcterms:W3CDTF">2008-09-26T22:11:42Z</dcterms:modified>
</cp:coreProperties>
</file>